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<sst xmlns="http://schemas.openxmlformats.org/spreadsheetml/2006/main" count="6316" uniqueCount="2914">
  <si>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</si>
  <si>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</si>
  <si>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</si>
  <si>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</si>
  <si>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</si>
  <si>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</si>
  <si>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</si>
  <si>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</si>
  <si>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</si>
  <si>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</si>
  <si>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</si>
  <si>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</si>
  <si>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</si>
  <si>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</si>
  <si>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</si>
  <si>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</si>
  <si>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</si>
  <si>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</si>
  <si>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</si>
  <si>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</si>
  <si>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</si>
  <si>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</si>
  <si>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</si>
  <si>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</si>
  <si>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</si>
  <si>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</si>
  <si>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</si>
  <si>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</si>
  <si>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</si>
  <si>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</si>
  <si>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</si>
  <si>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</si>
  <si>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</si>
  <si>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</si>
  <si>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</si>
  <si>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</si>
  <si>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</si>
  <si>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</si>
  <si>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</si>
  <si>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</si>
  <si>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</si>
  <si>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</si>
  <si>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</si>
  <si>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</si>
  <si>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</si>
  <si>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</si>
  <si>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</si>
  <si>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</si>
  <si>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</si>
  <si>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</si>
  <si>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</si>
  <si>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</si>
  <si>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</si>
  <si>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</si>
  <si>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</si>
  <si>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</si>
  <si>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</si>
  <si>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</si>
  <si>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</si>
  <si>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</si>
  <si>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</si>
  <si>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</si>
  <si>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</si>
  <si>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</si>
  <si>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</si>
  <si>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</si>
  <si>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</si>
  <si>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</si>
  <si>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</si>
  <si>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</si>
  <si>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</si>
  <si>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</si>
  <si>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</si>
  <si>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</si>
  <si>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</si>
  <si>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</si>
  <si>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</si>
  <si>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</si>
  <si>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</si>
  <si>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</si>
  <si>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</si>
  <si>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</si>
  <si>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</si>
  <si>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</si>
  <si>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</si>
  <si>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</si>
  <si>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</si>
  <si>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</si>
  <si>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</si>
  <si>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</si>
  <si>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</si>
  <si>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</si>
  <si>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</si>
  <si>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</si>
  <si>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</si>
  <si>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</si>
  <si>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</si>
  <si>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</si>
  <si>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</si>
  <si>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</si>
  <si>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</si>
  <si>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</si>
  <si>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</si>
  <si>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</si>
  <si>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</si>
  <si>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</si>
  <si>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</si>
  <si>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</si>
  <si>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</si>
  <si>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</si>
  <si>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</si>
  <si>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</si>
  <si>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</si>
  <si>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</si>
  <si>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</si>
  <si>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</si>
  <si>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</si>
  <si>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</si>
  <si>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</si>
  <si>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</si>
  <si>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</si>
  <si>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</si>
  <si>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</si>
  <si>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</si>
  <si>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</si>
  <si>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</si>
  <si>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</si>
  <si>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</si>
  <si>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</si>
  <si>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</si>
  <si>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</si>
  <si>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</si>
  <si>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</si>
  <si>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</si>
  <si>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</si>
  <si>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</si>
  <si>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</si>
  <si>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</si>
  <si>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</si>
  <si>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</si>
  <si>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</si>
  <si>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</si>
  <si>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</si>
  <si>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</si>
  <si>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</si>
  <si>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</si>
  <si>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</si>
  <si>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</si>
  <si>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</si>
  <si>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</si>
  <si>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</si>
  <si>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</si>
  <si>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</si>
  <si>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</si>
  <si>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</si>
  <si>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</si>
  <si>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</si>
  <si>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</si>
  <si>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</si>
  <si>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</si>
  <si>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</si>
  <si>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</si>
  <si>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</si>
  <si>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</si>
  <si>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</si>
  <si>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</si>
  <si>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</si>
  <si>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</si>
  <si>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</si>
  <si>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</si>
  <si>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</si>
  <si>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</si>
  <si>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</si>
  <si>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</si>
  <si>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</si>
  <si>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</si>
  <si>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</si>
  <si>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</si>
  <si>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</si>
  <si>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</si>
  <si>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</si>
  <si>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</si>
  <si>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</si>
  <si>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</si>
  <si>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</si>
  <si>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</si>
  <si>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</si>
  <si>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</si>
  <si>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</si>
  <si>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</si>
  <si>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</si>
  <si>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</si>
  <si>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</si>
  <si>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</si>
  <si>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</si>
  <si>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</si>
  <si>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</si>
  <si>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</si>
  <si>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</si>
  <si>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</si>
  <si>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</si>
  <si>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</si>
  <si>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</si>
  <si>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</si>
  <si>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</si>
  <si>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</si>
  <si>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</si>
  <si>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</si>
  <si>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</si>
  <si>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</si>
  <si>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</si>
  <si>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</si>
  <si>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</si>
  <si>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</si>
  <si>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</si>
  <si>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</si>
  <si>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</si>
  <si>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</si>
  <si>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</si>
  <si>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</si>
  <si>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</si>
  <si>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</si>
  <si>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</si>
  <si>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</si>
  <si>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</si>
  <si>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</si>
  <si>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</si>
  <si>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</si>
  <si>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</si>
  <si>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</si>
  <si>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</si>
  <si>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</si>
  <si>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</si>
  <si>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</si>
  <si>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</si>
  <si>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</si>
  <si>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</si>
  <si>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</si>
  <si>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</si>
  <si>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</si>
  <si>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</si>
  <si>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</si>
  <si>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</si>
  <si>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</si>
  <si>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</si>
  <si>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</si>
  <si>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</si>
  <si>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</si>
  <si>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</si>
  <si>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</si>
  <si>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</si>
  <si>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</si>
  <si>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</si>
  <si>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</si>
  <si>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</si>
  <si>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</si>
  <si>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</si>
  <si>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</si>
  <si>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</si>
  <si>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</si>
  <si>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</si>
  <si>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</si>
  <si>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</si>
  <si>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</si>
  <si>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</si>
  <si>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</si>
  <si>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</si>
  <si>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</si>
  <si>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</si>
  <si>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</si>
  <si>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</si>
  <si>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</si>
  <si>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</si>
  <si>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</si>
  <si>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</si>
  <si>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</si>
  <si>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</si>
  <si>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</si>
  <si>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</si>
  <si>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</si>
  <si>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</si>
  <si>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</si>
  <si>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</si>
  <si>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</si>
  <si>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</si>
  <si>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</si>
  <si>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</si>
  <si>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</si>
  <si>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</si>
  <si>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</si>
  <si>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</si>
  <si>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</si>
  <si>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</si>
  <si>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</si>
  <si>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</si>
  <si>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</si>
  <si>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</si>
  <si>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</si>
  <si>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</si>
  <si>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</si>
  <si>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</si>
  <si>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</si>
  <si>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</si>
  <si>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</si>
  <si>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</si>
  <si>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</si>
  <si>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</si>
  <si>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</si>
  <si>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</si>
  <si>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</si>
  <si>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</si>
  <si>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</si>
  <si>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</si>
  <si>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</si>
  <si>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</si>
  <si>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</si>
  <si>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</si>
  <si>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</si>
  <si>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</si>
  <si>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</si>
  <si>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</si>
  <si>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</si>
  <si>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</si>
  <si>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</si>
  <si>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</si>
  <si>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</si>
  <si>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</si>
  <si>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</si>
  <si>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</si>
  <si>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</si>
  <si>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</si>
  <si>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</si>
  <si>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</si>
  <si>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</si>
  <si>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</si>
  <si>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</si>
  <si>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</si>
  <si>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</si>
  <si>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</si>
  <si>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</si>
  <si>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</si>
  <si>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</si>
  <si>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</si>
  <si>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</si>
  <si>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</si>
  <si>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</si>
  <si>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</si>
  <si>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</si>
  <si>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</si>
  <si>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</si>
  <si>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</si>
  <si>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</si>
  <si>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</si>
  <si>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</si>
  <si>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</si>
  <si>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</si>
  <si>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</si>
  <si>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</si>
  <si>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</si>
  <si>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</si>
  <si>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</si>
  <si>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</si>
  <si>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</si>
  <si>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</si>
  <si>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</si>
  <si>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</si>
  <si>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</si>
  <si>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</si>
  <si>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</si>
  <si>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</si>
  <si>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</si>
  <si>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</si>
  <si>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</si>
  <si>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</si>
  <si>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</si>
  <si>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</si>
  <si>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</si>
  <si>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</si>
  <si>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</si>
  <si>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</si>
  <si>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</si>
  <si>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</si>
  <si>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</si>
  <si>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</si>
  <si>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</si>
  <si>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</si>
  <si>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</si>
  <si>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</si>
  <si>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</si>
  <si>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</si>
  <si>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</si>
  <si>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</si>
  <si>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</si>
  <si>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</si>
  <si>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</si>
  <si>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</si>
  <si>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</si>
  <si>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</si>
  <si>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</si>
  <si>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</si>
  <si>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</si>
  <si>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</si>
  <si>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</si>
  <si>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</si>
  <si>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</si>
  <si>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</si>
  <si>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</si>
  <si>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</si>
  <si>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</si>
  <si>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</si>
  <si>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</si>
  <si>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</si>
  <si>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</si>
  <si>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</si>
  <si>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</si>
  <si>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</si>
  <si>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</si>
  <si>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</si>
  <si>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</si>
  <si>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</si>
  <si>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</si>
  <si>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</si>
  <si>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</si>
  <si>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</si>
  <si>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</si>
  <si>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</si>
  <si>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</si>
  <si>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</si>
  <si>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</si>
  <si>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</si>
  <si>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</si>
  <si>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</si>
  <si>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</si>
  <si>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</si>
  <si>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</si>
  <si>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</si>
  <si>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</si>
  <si>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</si>
  <si>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</si>
  <si>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</si>
  <si>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</si>
  <si>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</si>
  <si>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</si>
  <si>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</si>
  <si>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</si>
  <si>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</si>
  <si>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</si>
  <si>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</si>
  <si>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</si>
  <si>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</si>
  <si>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</si>
  <si>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</si>
  <si>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</si>
  <si>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</si>
  <si>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</si>
  <si>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</si>
  <si>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</si>
  <si>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</si>
  <si>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</si>
  <si>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</si>
  <si>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</si>
  <si>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</si>
  <si>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</si>
  <si>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</si>
  <si>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</si>
  <si>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</si>
  <si>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</si>
  <si>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</si>
  <si>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</si>
  <si>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</si>
  <si>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</si>
  <si>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</si>
  <si>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</si>
  <si>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</si>
  <si>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</si>
  <si>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</si>
  <si>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</si>
  <si>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</si>
  <si>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</si>
  <si>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</si>
  <si>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</si>
  <si>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</si>
  <si>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</si>
  <si>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</si>
  <si>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</si>
  <si>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</si>
  <si>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</si>
  <si>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</si>
  <si>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</si>
  <si>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</si>
  <si>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</si>
  <si>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</si>
  <si>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</si>
  <si>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</si>
  <si>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</si>
  <si>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</si>
  <si>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</si>
  <si>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</si>
  <si>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</si>
  <si>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</si>
  <si>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</si>
  <si>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</si>
  <si>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</si>
  <si>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</si>
  <si>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</si>
  <si>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</si>
  <si>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</si>
  <si>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</si>
  <si>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</si>
  <si>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</si>
  <si>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</si>
  <si>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</si>
  <si>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</si>
  <si>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</si>
  <si>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</si>
  <si>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</si>
  <si>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</si>
  <si>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</si>
  <si>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</si>
  <si>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</si>
  <si>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</si>
  <si>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</si>
  <si>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</si>
  <si>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</si>
  <si>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</si>
  <si>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</si>
  <si>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</si>
  <si>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</si>
  <si>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</si>
  <si>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</si>
  <si>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</si>
  <si>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</si>
  <si>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</si>
  <si>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</si>
  <si>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</si>
  <si>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</si>
  <si>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</si>
  <si>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</si>
  <si>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</si>
  <si>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</si>
  <si>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</si>
  <si>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</si>
  <si>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</si>
  <si>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</si>
  <si>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</si>
  <si>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</si>
  <si>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</si>
  <si>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</si>
  <si>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</si>
  <si>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</si>
  <si>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</si>
  <si>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</si>
  <si>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</si>
  <si>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</si>
  <si>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</si>
  <si>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</si>
  <si>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</si>
  <si>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</si>
  <si>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</si>
  <si>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</si>
  <si>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</si>
  <si>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</si>
  <si>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</si>
  <si>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</si>
  <si>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</si>
  <si>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</si>
  <si>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</si>
  <si>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</si>
  <si>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</si>
  <si>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</si>
  <si>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</si>
  <si>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</si>
  <si>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</si>
  <si>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</si>
  <si>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</si>
  <si>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</si>
  <si>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</si>
  <si>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</si>
  <si>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</si>
  <si>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</si>
  <si>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</si>
  <si>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</si>
  <si>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</si>
  <si>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</si>
  <si>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</si>
  <si>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</si>
  <si>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</si>
  <si>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</si>
  <si>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</si>
  <si>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</si>
  <si>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</si>
  <si>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</si>
  <si>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</si>
  <si>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</si>
  <si>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</si>
  <si>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</si>
  <si>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</si>
  <si>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</si>
  <si>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</si>
  <si>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</si>
  <si>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</si>
  <si>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</si>
  <si>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</si>
  <si>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</si>
  <si>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</si>
  <si>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</si>
  <si>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</si>
  <si>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</si>
  <si>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</si>
  <si>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</si>
  <si>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</si>
  <si>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</si>
  <si>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</si>
  <si>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</si>
  <si>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</si>
  <si>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</si>
  <si>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</si>
  <si>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</si>
  <si>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</si>
  <si>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</si>
  <si>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</si>
  <si>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</si>
  <si>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</si>
  <si>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</si>
  <si>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</si>
  <si>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</si>
  <si>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</si>
  <si>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</si>
  <si>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</si>
  <si>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</si>
  <si>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</si>
  <si>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</si>
  <si>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</si>
  <si>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</si>
  <si>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</si>
  <si>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</si>
  <si>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</si>
  <si>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</si>
  <si>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</si>
  <si>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</si>
  <si>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</si>
  <si>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</si>
  <si>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</si>
  <si>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</si>
  <si>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</si>
  <si>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</si>
  <si>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</si>
  <si>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</si>
  <si>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</si>
  <si>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</si>
  <si>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</si>
  <si>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</si>
  <si>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</si>
  <si>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</si>
  <si>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</si>
  <si>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</si>
  <si>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</si>
  <si>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</si>
  <si>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</si>
  <si>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</si>
  <si>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</si>
  <si>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</si>
  <si>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</si>
  <si>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</si>
  <si>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</si>
  <si>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</si>
  <si>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</si>
  <si>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</si>
  <si>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</si>
  <si>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</si>
  <si>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</si>
  <si>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</si>
  <si>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</si>
  <si>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</si>
  <si>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</si>
  <si>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</si>
  <si>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</si>
  <si>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</si>
  <si>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</si>
  <si>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</si>
  <si>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</si>
  <si>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</si>
  <si>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</si>
  <si>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</si>
  <si>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</si>
  <si>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</si>
  <si>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</si>
  <si>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</si>
  <si>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</si>
  <si>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</si>
  <si>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</si>
  <si>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</si>
  <si>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</si>
  <si>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</si>
  <si>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</si>
  <si>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</si>
  <si>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</si>
  <si>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</si>
  <si>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</si>
  <si>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</si>
  <si>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</si>
  <si>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</si>
  <si>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</si>
  <si>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</si>
  <si>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</si>
  <si>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</si>
  <si>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</si>
  <si>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</si>
  <si>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</si>
  <si>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</si>
  <si>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</si>
  <si>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</si>
  <si>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</si>
  <si>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</si>
  <si>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</si>
  <si>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</si>
  <si>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</si>
  <si>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</si>
  <si>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</si>
  <si>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</si>
  <si>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</si>
  <si>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</si>
  <si>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</si>
  <si>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</si>
  <si>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</si>
  <si>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</si>
  <si>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</si>
  <si>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</si>
  <si>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</si>
  <si>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</si>
  <si>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</si>
  <si>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</si>
  <si>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</si>
  <si>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</si>
  <si>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</si>
  <si>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</si>
  <si>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</si>
  <si>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</si>
  <si>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</si>
  <si>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</si>
  <si>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</si>
  <si>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</si>
  <si>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</si>
  <si>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</si>
  <si>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</si>
  <si>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</si>
  <si>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</si>
  <si>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</si>
  <si>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</si>
  <si>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</si>
  <si>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</si>
  <si>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</si>
  <si>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</si>
  <si>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</si>
  <si>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</si>
  <si>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</si>
  <si>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</si>
  <si>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</si>
  <si>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</si>
  <si>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</si>
  <si>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</si>
  <si>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</si>
  <si>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</si>
  <si>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</si>
  <si>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</si>
  <si>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</si>
  <si>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</si>
  <si>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</si>
  <si>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</si>
  <si>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</si>
  <si>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</si>
  <si>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</si>
  <si>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</si>
  <si>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</si>
  <si>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</si>
  <si>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</si>
  <si>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</si>
  <si>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</si>
  <si>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</si>
  <si>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</si>
  <si>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</si>
  <si>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</si>
  <si>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</si>
  <si>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</si>
  <si>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</si>
  <si>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</si>
  <si>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</si>
  <si>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</si>
  <si>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</si>
  <si>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</si>
  <si>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</si>
  <si>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</si>
  <si>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</si>
  <si>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</si>
  <si>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</si>
  <si>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</si>
  <si>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</si>
  <si>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</si>
  <si>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</si>
  <si>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</si>
  <si>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</si>
  <si>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</si>
  <si>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</si>
  <si>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</si>
  <si>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</si>
  <si>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</si>
  <si>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</si>
  <si>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</si>
  <si>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</si>
  <si>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</si>
  <si>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</si>
  <si>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</si>
  <si>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</si>
  <si>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</si>
  <si>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</si>
  <si>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</si>
  <si>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</si>
  <si>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</si>
  <si>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</si>
  <si>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</si>
  <si>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</si>
  <si>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</si>
  <si>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</si>
  <si>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</si>
  <si>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</si>
  <si>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</si>
  <si>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</si>
  <si>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</si>
  <si>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</si>
  <si>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</si>
  <si>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</si>
  <si>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</si>
  <si>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</si>
  <si>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</si>
  <si>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</si>
  <si>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</si>
  <si>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</si>
  <si>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</si>
  <si>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</si>
  <si>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</si>
  <si>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</si>
  <si>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</si>
  <si>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</si>
  <si>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</si>
  <si>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</si>
  <si>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</si>
  <si>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</si>
  <si>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</si>
  <si>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</si>
  <si>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</si>
  <si>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</si>
  <si>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</si>
  <si>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</si>
  <si>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</si>
  <si>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</si>
  <si>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</si>
  <si>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</si>
  <si>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</si>
  <si>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</si>
  <si>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</si>
  <si>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</si>
  <si>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</si>
  <si>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</si>
  <si>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</si>
  <si>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</si>
  <si>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</si>
  <si>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</si>
  <si>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</si>
  <si>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</si>
  <si>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</si>
  <si>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</si>
  <si>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</si>
  <si>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</si>
  <si>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</si>
  <si>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</si>
  <si>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</si>
  <si>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</si>
  <si>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</si>
  <si>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</si>
  <si>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</si>
  <si>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</si>
  <si>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</si>
  <si>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</si>
  <si>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</si>
  <si>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</si>
  <si>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</si>
  <si>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</si>
  <si>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</si>
  <si>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</si>
  <si>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</si>
  <si>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</si>
  <si>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</si>
  <si>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</si>
  <si>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</si>
  <si>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</si>
  <si>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</si>
  <si>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</si>
  <si>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</si>
  <si>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</si>
  <si>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</si>
  <si>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</si>
  <si>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</si>
  <si>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</si>
  <si>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</si>
  <si>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</si>
  <si>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</si>
  <si>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</si>
  <si>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</si>
  <si>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</si>
  <si>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</si>
  <si>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</si>
  <si>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</si>
  <si>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</si>
  <si>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</si>
  <si>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</si>
  <si>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</si>
  <si>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</si>
  <si>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</si>
  <si>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</si>
  <si>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</si>
  <si>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</si>
  <si>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</si>
  <si>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</si>
  <si>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</si>
  <si>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</si>
  <si>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</si>
  <si>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</si>
  <si>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</si>
  <si>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</si>
  <si>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</si>
  <si>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</si>
  <si>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</si>
  <si>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</si>
  <si>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</si>
  <si>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</si>
  <si>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</si>
  <si>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</si>
  <si>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</si>
  <si>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</si>
  <si>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</si>
  <si>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</si>
  <si>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</si>
  <si>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</si>
  <si>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</si>
  <si>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</si>
  <si>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</si>
  <si>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</si>
  <si>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</si>
  <si>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</si>
  <si>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</si>
  <si>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</si>
  <si>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</si>
  <si>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</si>
  <si>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</si>
  <si>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</si>
  <si>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</si>
  <si>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</si>
  <si>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</si>
  <si>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</si>
  <si>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</si>
  <si>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</si>
  <si>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</si>
  <si>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</si>
  <si>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</si>
  <si>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</si>
  <si>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</si>
  <si>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</si>
  <si>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</si>
  <si>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</si>
  <si>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</si>
  <si>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</si>
  <si>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</si>
  <si>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</si>
  <si>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</si>
  <si>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</si>
  <si>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</si>
  <si>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</si>
  <si>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</si>
  <si>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</si>
  <si>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</si>
  <si>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</si>
  <si>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</si>
  <si>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</si>
  <si>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</si>
  <si>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</si>
  <si>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</si>
  <si>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</si>
  <si>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</si>
  <si>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</si>
  <si>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</si>
  <si>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</si>
  <si>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</si>
  <si>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</si>
  <si>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</si>
  <si>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</si>
  <si>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</si>
  <si>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</si>
  <si>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</si>
  <si>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</si>
  <si>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</si>
  <si>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</si>
  <si>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</si>
  <si>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</si>
  <si>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</si>
  <si>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</si>
  <si>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</si>
  <si>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</si>
  <si>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</si>
  <si>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</si>
  <si>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</si>
  <si>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</si>
  <si>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</si>
  <si>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</si>
  <si>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</si>
  <si>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</si>
  <si>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</si>
  <si>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</si>
  <si>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</si>
  <si>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</si>
  <si>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</si>
  <si>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</si>
  <si>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</si>
  <si>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</si>
  <si>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</si>
  <si>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</si>
  <si>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</si>
  <si>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</si>
  <si>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</si>
  <si>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</si>
  <si>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</si>
  <si>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</si>
  <si>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</si>
  <si>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</si>
  <si>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</si>
  <si>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</si>
  <si>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</si>
  <si>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</si>
  <si>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</si>
  <si>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</si>
  <si>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</si>
  <si>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</si>
  <si>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</si>
  <si>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</si>
  <si>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</si>
  <si>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</si>
  <si>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</si>
  <si>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</si>
  <si>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</si>
  <si>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</si>
  <si>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</si>
  <si>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</si>
  <si>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</si>
  <si>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</si>
  <si>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</si>
  <si>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</si>
  <si>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</si>
  <si>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</si>
  <si>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</si>
  <si>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</si>
  <si>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</si>
  <si>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</si>
  <si>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</si>
  <si>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</si>
  <si>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</si>
  <si>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</si>
  <si>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</si>
  <si>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</si>
  <si>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</si>
  <si>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</si>
  <si>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</si>
  <si>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</si>
  <si>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</si>
  <si>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</si>
  <si>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</si>
  <si>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</si>
  <si>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</si>
  <si>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</si>
  <si>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</si>
  <si>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</si>
  <si>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</si>
  <si>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</si>
  <si>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</si>
  <si>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</si>
  <si>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</si>
  <si>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</si>
  <si>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</si>
  <si>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</si>
  <si>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</si>
  <si>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</si>
  <si>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</si>
  <si>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</si>
  <si>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</si>
  <si>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</si>
  <si>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</si>
  <si>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</si>
  <si>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</si>
  <si>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</si>
  <si>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</si>
  <si>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</si>
  <si>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</si>
  <si>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</si>
  <si>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</si>
  <si>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</si>
  <si>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</si>
  <si>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</si>
  <si>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</si>
  <si>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</si>
  <si>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</si>
  <si>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</si>
  <si>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</si>
  <si>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</si>
  <si>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</si>
  <si>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</si>
  <si>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</si>
  <si>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</si>
  <si>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</si>
  <si>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</si>
  <si>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</si>
  <si>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</si>
  <si>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</si>
  <si>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</si>
  <si>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</si>
  <si>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</si>
  <si>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</si>
  <si>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</si>
  <si>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</si>
  <si>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</si>
  <si>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</si>
  <si>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</si>
  <si>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</si>
  <si>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</si>
  <si>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</si>
  <si>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</si>
  <si>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</si>
  <si>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</si>
  <si>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</si>
  <si>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</si>
  <si>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</si>
  <si>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</si>
  <si>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</si>
  <si>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</si>
  <si>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</si>
  <si>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</si>
  <si>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</si>
  <si>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</si>
  <si>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</si>
  <si>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</si>
  <si>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</si>
  <si>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</si>
  <si>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</si>
  <si>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</si>
  <si>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</si>
  <si>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</si>
  <si>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</si>
  <si>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</si>
  <si>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</si>
  <si>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</si>
  <si>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</si>
  <si>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</si>
  <si>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</si>
  <si>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</si>
  <si>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</si>
  <si>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</si>
  <si>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</si>
  <si>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</si>
  <si>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</si>
  <si>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</si>
  <si>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</si>
  <si>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</si>
  <si>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</si>
  <si>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</si>
  <si>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</si>
  <si>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</si>
  <si>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</si>
  <si>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</si>
  <si>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</si>
  <si>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</si>
  <si>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</si>
  <si>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</si>
  <si>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</si>
  <si>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</si>
  <si>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</si>
  <si>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</si>
  <si>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</si>
  <si>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</si>
  <si>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</si>
  <si>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</si>
  <si>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</si>
  <si>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</si>
  <si>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</si>
  <si>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</si>
  <si>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</si>
  <si>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</si>
  <si>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</si>
  <si>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</si>
  <si>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</si>
  <si>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</si>
  <si>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</si>
  <si>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</si>
  <si>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</si>
  <si>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</si>
  <si>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</si>
  <si>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</si>
  <si>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</si>
  <si>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</si>
  <si>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</si>
  <si>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</si>
  <si>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</si>
  <si>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</si>
  <si>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</si>
  <si>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</si>
  <si>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</si>
  <si>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</si>
  <si>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</si>
  <si>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</si>
  <si>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</si>
  <si>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</si>
  <si>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</si>
  <si>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</si>
  <si>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</si>
  <si>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</si>
  <si>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</si>
  <si>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</si>
  <si>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</si>
  <si>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</si>
  <si>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</si>
  <si>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</si>
  <si>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</si>
  <si>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</si>
  <si>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</si>
  <si>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</si>
  <si>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</si>
  <si>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</si>
  <si>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</si>
  <si>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</si>
  <si>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</si>
  <si>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</si>
  <si>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</si>
  <si>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</si>
  <si>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</si>
  <si>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</si>
  <si>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</si>
  <si>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</si>
  <si>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</si>
  <si>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</si>
  <si>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</si>
  <si>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</si>
  <si>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</si>
  <si>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</si>
  <si>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</si>
  <si>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</si>
  <si>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</si>
  <si>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</si>
  <si>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</si>
  <si>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</si>
  <si>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</si>
  <si>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</si>
  <si>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</si>
  <si>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</si>
  <si>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</si>
  <si>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</si>
  <si>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</si>
  <si>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</si>
  <si>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</si>
  <si>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</si>
  <si>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</si>
  <si>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</si>
  <si>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</si>
  <si>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</si>
  <si>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</si>
  <si>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</si>
  <si>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</si>
  <si>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</si>
  <si>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</si>
  <si>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</si>
  <si>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</si>
  <si>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</si>
  <si>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</si>
  <si>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</si>
  <si>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</si>
  <si>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</si>
  <si>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</si>
  <si>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</si>
  <si>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</si>
  <si>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</si>
  <si>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</si>
  <si>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</si>
  <si>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</si>
  <si>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</si>
  <si>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</si>
  <si>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</si>
  <si>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</si>
  <si>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</si>
  <si>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</si>
  <si>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</si>
  <si>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</si>
  <si>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</si>
  <si>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</si>
  <si>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</si>
  <si>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</si>
  <si>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</si>
  <si>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</si>
  <si>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</si>
  <si>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</si>
  <si>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</si>
  <si>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</si>
  <si>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</si>
  <si>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</si>
  <si>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</si>
  <si>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</si>
  <si>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</si>
  <si>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</si>
  <si>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</si>
  <si>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</si>
  <si>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</si>
  <si>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</si>
  <si>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</si>
  <si>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</si>
  <si>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</si>
  <si>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</si>
  <si>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</si>
  <si>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</si>
  <si>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</si>
  <si>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</si>
  <si>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</si>
  <si>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</si>
  <si>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</si>
  <si>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</si>
  <si>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</si>
  <si>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</si>
  <si>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</si>
  <si>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</si>
  <si>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</si>
  <si>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</si>
  <si>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</si>
  <si>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</si>
  <si>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</si>
  <si>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</si>
  <si>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</si>
  <si>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</si>
  <si>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</si>
  <si>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</si>
  <si>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</si>
  <si>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</si>
  <si>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</si>
  <si>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</si>
  <si>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</si>
  <si>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</si>
  <si>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</si>
  <si>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</si>
  <si>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</si>
  <si>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</si>
  <si>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</si>
  <si>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</si>
  <si>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</si>
  <si>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</si>
  <si>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</si>
  <si>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</si>
  <si>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</si>
  <si>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</si>
  <si>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</si>
  <si>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</si>
  <si>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</si>
  <si>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</si>
  <si>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</si>
  <si>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</si>
  <si>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</si>
  <si>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</si>
  <si>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</si>
  <si>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</si>
  <si>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</si>
  <si>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</si>
  <si>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</si>
  <si>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</si>
  <si>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</si>
  <si>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</si>
  <si>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</si>
  <si>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</si>
  <si>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</si>
  <si>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</si>
  <si>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</si>
  <si>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</si>
  <si>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</si>
  <si>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</si>
  <si>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</si>
  <si>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</si>
  <si>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</si>
  <si>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</si>
  <si>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</si>
  <si>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</si>
  <si>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</si>
  <si>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</si>
  <si>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</si>
  <si>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</si>
  <si>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</si>
  <si>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</si>
  <si>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</si>
  <si>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</si>
  <si>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</si>
  <si>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</si>
  <si>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</si>
  <si>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</si>
  <si>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</si>
  <si>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</si>
  <si>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</si>
  <si>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</si>
  <si>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</si>
  <si>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</si>
  <si>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</si>
  <si>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</si>
  <si>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</si>
  <si>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</si>
  <si>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</si>
  <si>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</si>
  <si>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</si>
  <si>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</si>
  <si>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</si>
  <si>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</si>
  <si>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</si>
  <si>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</si>
  <si>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</si>
  <si>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</si>
  <si>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</si>
  <si>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</si>
  <si>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</si>
  <si>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</si>
  <si>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</si>
  <si>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</si>
  <si>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</si>
  <si>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</si>
  <si>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</si>
  <si>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</si>
  <si>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</si>
  <si>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</si>
  <si>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</si>
  <si>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</si>
  <si>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</si>
  <si>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</si>
  <si>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</si>
  <si>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</si>
  <si>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</si>
  <si>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</si>
  <si>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</si>
  <si>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</si>
  <si>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</si>
  <si>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</si>
  <si>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</si>
  <si>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</si>
  <si>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</si>
  <si>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</si>
  <si>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</si>
  <si>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</si>
  <si>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</si>
  <si>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</si>
  <si>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</si>
  <si>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</si>
  <si>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</si>
  <si>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</si>
  <si>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</si>
  <si>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</si>
  <si>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</si>
  <si>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</si>
  <si>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</si>
  <si>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</si>
  <si>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</si>
  <si>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</si>
  <si>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</si>
  <si>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</si>
  <si>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</si>
  <si>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</si>
  <si>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</si>
  <si>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</si>
  <si>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</si>
  <si>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</si>
  <si>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</si>
  <si>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</si>
  <si>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</si>
  <si>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</si>
  <si>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</si>
  <si>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</si>
  <si>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</si>
  <si>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</si>
  <si>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</si>
  <si>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</si>
  <si>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</si>
  <si>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</si>
  <si>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</si>
  <si>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</si>
  <si>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</si>
  <si>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</si>
  <si>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</si>
  <si>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</si>
  <si>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</si>
  <si>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</si>
  <si>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</si>
  <si>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</si>
  <si>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</si>
  <si>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</si>
  <si>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</si>
  <si>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</si>
  <si>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</si>
  <si>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</si>
  <si>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</si>
  <si>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</si>
  <si>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</si>
  <si>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</si>
  <si>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</si>
  <si>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</si>
  <si>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</si>
  <si>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</si>
  <si>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</si>
  <si>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</si>
  <si>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</si>
  <si>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</si>
  <si>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</si>
  <si>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</si>
  <si>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</si>
  <si>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</si>
  <si>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</si>
  <si>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</si>
  <si>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</si>
  <si>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</si>
  <si>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</si>
  <si>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</si>
  <si>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</si>
  <si>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</si>
  <si>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</si>
  <si>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</si>
  <si>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</si>
  <si>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</si>
  <si>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</si>
  <si>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</si>
  <si>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</si>
  <si>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</si>
  <si>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</si>
  <si>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</si>
  <si>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</si>
  <si>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</si>
  <si>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</si>
  <si>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</si>
  <si>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</si>
  <si>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</si>
  <si>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</si>
  <si>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</si>
  <si>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</si>
  <si>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</si>
  <si>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</si>
  <si>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</si>
  <si>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</si>
  <si>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</si>
  <si>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</si>
  <si>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</si>
  <si>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</si>
  <si>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</si>
  <si>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</si>
  <si>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</si>
  <si>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</si>
  <si>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</si>
  <si>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</si>
  <si>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</si>
  <si>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</si>
  <si>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</si>
  <si>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</si>
  <si>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</si>
  <si>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</si>
  <si>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</si>
  <si>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</si>
  <si>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</si>
  <si>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</si>
  <si>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</si>
  <si>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</si>
  <si>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</si>
  <si>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</si>
  <si>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</si>
  <si>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</si>
  <si>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</si>
  <si>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</si>
  <si>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</si>
  <si>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</si>
  <si>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</si>
  <si>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</si>
  <si>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</si>
  <si>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</si>
  <si>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</si>
  <si>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</si>
  <si>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</si>
  <si>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</si>
  <si>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</si>
  <si>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</si>
  <si>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</si>
  <si>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</si>
  <si>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</si>
  <si>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</si>
  <si>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</si>
  <si>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</si>
  <si>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</si>
  <si>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</si>
  <si>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</si>
  <si>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</si>
  <si>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</si>
  <si>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</si>
  <si>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</si>
  <si>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</si>
  <si>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</si>
  <si>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</si>
  <si>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</si>
  <si>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</si>
  <si>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</si>
  <si>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</si>
  <si>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</si>
  <si>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</si>
  <si>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</si>
  <si>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</si>
  <si>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</si>
  <si>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</si>
  <si>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</si>
  <si>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</si>
  <si>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</si>
  <si>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</si>
  <si>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</si>
  <si>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</si>
  <si>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</si>
  <si>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</si>
  <si>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</si>
  <si>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</si>
  <si>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</si>
  <si>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</si>
  <si>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</si>
  <si>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</si>
  <si>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</si>
  <si>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</si>
  <si>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</si>
  <si>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</si>
  <si>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</si>
  <si>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</si>
  <si>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</si>
  <si>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</si>
  <si>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</si>
  <si>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</si>
  <si>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</si>
  <si>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</si>
  <si>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</si>
  <si>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</si>
  <si>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</si>
  <si>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</si>
  <si>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</si>
  <si>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</si>
  <si>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</si>
  <si>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</si>
  <si>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</si>
  <si>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</si>
  <si>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</si>
  <si>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</si>
  <si>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</si>
  <si>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</si>
  <si>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</si>
  <si>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</si>
  <si>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</si>
  <si>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</si>
  <si>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</si>
  <si>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</si>
  <si>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</si>
  <si>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</si>
  <si>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</si>
  <si>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</si>
  <si>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</si>
  <si>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</si>
  <si>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</si>
  <si>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</si>
  <si>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</si>
  <si>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</si>
  <si>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</si>
  <si>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</si>
  <si>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</si>
  <si>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</si>
  <si>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</si>
  <si>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</si>
  <si>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</si>
  <si>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</si>
  <si>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</si>
  <si>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</si>
  <si>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</si>
  <si>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</si>
  <si>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</si>
  <si>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</si>
  <si>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</si>
  <si>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</si>
  <si>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</si>
  <si>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</si>
  <si>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</si>
  <si>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</si>
  <si>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</si>
  <si>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</si>
  <si>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</si>
  <si>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</si>
  <si>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</si>
  <si>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</si>
  <si>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</si>
  <si>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</si>
  <si>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</si>
  <si>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</si>
  <si>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</si>
  <si>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</si>
  <si>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</si>
  <si>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</si>
  <si>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</si>
  <si>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</si>
  <si>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</si>
  <si>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</si>
  <si>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</si>
  <si>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</si>
  <si>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</si>
  <si>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</si>
  <si>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</si>
  <si>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</si>
  <si>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</si>
  <si>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</si>
  <si>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</si>
  <si>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</si>
  <si>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</si>
  <si>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</si>
  <si>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</si>
  <si>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</si>
  <si>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</si>
  <si>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</si>
  <si>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</si>
  <si>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</si>
  <si>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</si>
  <si>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</si>
  <si>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</si>
  <si>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</si>
  <si>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</si>
  <si>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</si>
  <si>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</si>
  <si>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</si>
  <si>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</si>
  <si>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</si>
  <si>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</si>
  <si>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</si>
  <si>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</si>
  <si>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</si>
  <si>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</si>
  <si>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</si>
  <si>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</si>
  <si>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</si>
  <si>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</si>
  <si>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</si>
  <si>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</si>
  <si>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</si>
  <si>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</si>
  <si>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</si>
  <si>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</si>
  <si>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</si>
  <si>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</si>
  <si>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</si>
  <si>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</si>
  <si>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</si>
  <si>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</si>
  <si>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</si>
  <si>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</si>
  <si>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</si>
  <si>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</si>
  <si>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</si>
  <si>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</si>
  <si>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</si>
  <si>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</si>
  <si>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</si>
  <si>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</si>
  <si>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</si>
  <si>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</si>
  <si>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</si>
  <si>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</si>
  <si>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</si>
  <si>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</si>
  <si>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</si>
  <si>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</si>
  <si>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</si>
  <si>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</si>
  <si>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</si>
  <si>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</si>
  <si>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</si>
  <si>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</si>
  <si>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</si>
  <si>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</si>
  <si>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</si>
  <si>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</si>
  <si>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</si>
  <si>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</si>
  <si>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</si>
  <si>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</si>
  <si>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</si>
  <si>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</si>
  <si>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</si>
  <si>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</si>
  <si>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</si>
  <si>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</si>
  <si>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</si>
  <si>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</si>
  <si>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</si>
  <si>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</si>
  <si>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</si>
  <si>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</si>
  <si>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</si>
  <si>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</si>
  <si>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</si>
  <si>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</si>
  <si>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</si>
  <si>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</si>
  <si>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</si>
  <si>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</si>
  <si>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</si>
  <si>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</si>
  <si>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</si>
  <si>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</si>
  <si>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</si>
  <si>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</si>
  <si>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</si>
  <si>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</si>
  <si>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</si>
  <si>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</si>
  <si>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</si>
  <si>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</si>
  <si>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</si>
  <si>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</si>
  <si>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</si>
  <si>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</si>
  <si>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</si>
  <si>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</si>
  <si>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</si>
  <si>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</si>
  <si>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</si>
  <si>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</si>
  <si>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</si>
  <si>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</si>
  <si>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</si>
  <si>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</si>
  <si>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</si>
  <si>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</si>
  <si>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</si>
  <si>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</si>
  <si>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</si>
  <si>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</si>
  <si>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</si>
  <si>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</si>
  <si>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</si>
  <si>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</si>
  <si>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</si>
  <si>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</si>
  <si>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</si>
  <si>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</si>
  <si>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</si>
  <si>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</si>
  <si>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</si>
  <si>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</si>
  <si>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</si>
  <si>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</si>
  <si>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</si>
  <si>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</si>
  <si>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</si>
  <si>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</si>
  <si>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</si>
  <si>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</si>
  <si>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</si>
  <si>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</si>
  <si>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</si>
  <si>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</si>
  <si>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</si>
  <si>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</si>
  <si>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</si>
  <si>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</si>
  <si>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</si>
  <si>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</si>
  <si>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</si>
  <si>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</si>
  <si>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</si>
  <si>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</si>
  <si>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</si>
  <si>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</si>
  <si>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</si>
  <si>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</si>
  <si>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</si>
  <si>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</si>
  <si>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</si>
  <si>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</si>
  <si>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</si>
  <si>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</si>
  <si>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</si>
  <si>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</si>
  <si>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</si>
  <si>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</si>
  <si>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</si>
  <si>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</si>
  <si>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</si>
  <si>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</si>
  <si>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</si>
  <si>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</si>
  <si>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</si>
  <si>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</si>
  <si>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</si>
  <si>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</si>
  <si>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</si>
  <si>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</si>
  <si>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</si>
  <si>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</si>
  <si>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</si>
  <si>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</si>
  <si>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</si>
  <si>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</si>
  <si>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</si>
  <si>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</si>
  <si>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</si>
  <si>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</si>
  <si>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</si>
  <si>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</si>
  <si>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</si>
  <si>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</si>
  <si>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</si>
  <si>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</si>
  <si>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</si>
  <si>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</si>
  <si>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</si>
  <si>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</si>
  <si>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</si>
  <si>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</si>
  <si>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</si>
  <si>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</si>
  <si>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</si>
  <si>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</si>
  <si>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</si>
  <si>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</si>
  <si>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</si>
  <si>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</si>
  <si>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</si>
  <si>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</si>
  <si>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</si>
  <si>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</si>
  <si>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</si>
  <si>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</si>
  <si>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</si>
  <si>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</si>
  <si>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</si>
  <si>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</si>
  <si>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</si>
  <si>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</si>
  <si>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</si>
  <si>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</si>
  <si>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</si>
  <si>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</si>
  <si>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</si>
  <si>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</si>
  <si>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</si>
  <si>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</si>
  <si>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</si>
  <si>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</si>
  <si>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</si>
  <si>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</si>
  <si>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</si>
  <si>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</si>
  <si>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</si>
  <si>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</si>
  <si>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</si>
  <si>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</si>
  <si>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</si>
  <si>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</si>
  <si>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</si>
  <si>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</si>
  <si>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</si>
  <si>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</si>
  <si>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</si>
  <si>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</si>
  <si>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</si>
  <si>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</si>
  <si>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</si>
  <si>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</si>
  <si>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</si>
  <si>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</si>
  <si>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</si>
  <si>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</si>
  <si>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</si>
  <si>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</si>
  <si>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</si>
  <si>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</si>
  <si>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</si>
  <si>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</si>
  <si>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</si>
  <si>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</si>
  <si>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</si>
  <si>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</si>
  <si>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</si>
  <si>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</si>
  <si>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</si>
  <si>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</si>
  <si>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</si>
  <si>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</si>
  <si>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</si>
  <si>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</si>
  <si>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</si>
  <si>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</si>
  <si>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</si>
  <si>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</si>
  <si>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</si>
  <si>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</si>
  <si>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</si>
  <si>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</si>
  <si>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</si>
  <si>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</si>
  <si>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</si>
  <si>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</si>
  <si>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</si>
  <si>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</si>
  <si>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</si>
  <si>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</si>
  <si>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</si>
  <si>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</si>
  <si>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</si>
  <si>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</si>
  <si>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</si>
  <si>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</si>
  <si>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</si>
  <si>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</si>
  <si>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</si>
  <si>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</si>
  <si>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</si>
  <si>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</si>
  <si>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</si>
  <si>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</si>
  <si>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</si>
  <si>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</si>
  <si>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</si>
  <si>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</si>
  <si>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</si>
  <si>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</si>
  <si>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</si>
  <si>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</si>
  <si>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</si>
  <si>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</si>
  <si>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</si>
  <si>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</si>
  <si>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</si>
  <si>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</si>
  <si>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</si>
  <si>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</si>
  <si>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</si>
  <si>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</si>
  <si>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</si>
  <si>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</si>
  <si>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</si>
  <si>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</si>
  <si>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</si>
  <si>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</si>
  <si>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</si>
  <si>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</si>
  <si>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</si>
  <si>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</si>
  <si>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</si>
  <si>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</si>
  <si>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</si>
  <si>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</si>
  <si>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</si>
  <si>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</si>
  <si>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</si>
  <si>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</si>
  <si>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</si>
  <si>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</si>
  <si>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</si>
  <si>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</si>
  <si>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</si>
  <si>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</si>
  <si>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</si>
  <si>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</si>
  <si>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</si>
  <si>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</si>
  <si>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</si>
  <si>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</si>
  <si>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</si>
  <si>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</si>
  <si>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</si>
  <si>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</si>
  <si>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</si>
  <si>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</si>
  <si>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</si>
  <si>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</si>
  <si>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</si>
  <si>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</si>
  <si>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</si>
  <si>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</si>
  <si>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</si>
  <si>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</si>
  <si>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</si>
  <si>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</si>
  <si>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</si>
  <si>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</si>
  <si>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</si>
  <si>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</si>
  <si>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</si>
  <si>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</si>
  <si>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</si>
  <si>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</si>
  <si>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</si>
  <si>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</si>
  <si>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</si>
  <si>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</si>
  <si>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</si>
  <si>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</si>
  <si>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</si>
  <si>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</si>
  <si>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</si>
  <si>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</si>
  <si>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</si>
  <si>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</si>
  <si>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</si>
  <si>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</si>
  <si>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</si>
  <si>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</si>
  <si>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</si>
  <si>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</si>
  <si>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</si>
  <si>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</si>
  <si>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</si>
  <si>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</si>
  <si>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</si>
  <si>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</si>
  <si>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</si>
  <si>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</si>
  <si>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</si>
  <si>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</si>
  <si>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</si>
  <si>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</si>
  <si>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</si>
  <si>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</si>
  <si>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</si>
  <si>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</si>
  <si>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</si>
  <si>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</si>
  <si>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</si>
  <si>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</si>
  <si>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</si>
  <si>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</si>
  <si>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</si>
  <si>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</si>
  <si>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</si>
  <si>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</si>
  <si>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</si>
  <si>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</si>
  <si>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</si>
  <si>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</si>
  <si>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</si>
  <si>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</si>
  <si>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</si>
  <si>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</si>
  <si>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</si>
  <si>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</si>
  <si>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</si>
  <si>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</si>
  <si>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</si>
  <si>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</si>
  <si>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</si>
  <si>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</si>
  <si>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</si>
  <si>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</si>
  <si>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</si>
  <si>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</si>
  <si>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</si>
  <si>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</si>
  <si>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</si>
  <si>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</si>
  <si>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</si>
  <si>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</si>
  <si>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</si>
  <si>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</si>
  <si>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</si>
  <si>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</si>
  <si>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</si>
  <si>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</si>
  <si>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</si>
  <si>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</si>
  <si>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</si>
  <si>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</si>
  <si>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</si>
  <si>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</si>
  <si>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</si>
  <si>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</si>
  <si>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</si>
  <si>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</si>
  <si>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</si>
  <si>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</si>
  <si>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</si>
  <si>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</si>
  <si>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</si>
  <si>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</si>
  <si>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</si>
  <si>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</si>
  <si>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</si>
  <si>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</si>
  <si>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</si>
  <si>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</si>
  <si>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</si>
  <si>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</si>
  <si>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</si>
  <si>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</si>
  <si>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</si>
  <si>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</si>
  <si>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</si>
  <si>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</si>
  <si>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</si>
  <si>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</si>
  <si>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</si>
  <si>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</si>
  <si>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</si>
  <si>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</si>
  <si>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</si>
  <si>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</si>
  <si>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</si>
  <si>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</si>
  <si>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</si>
  <si>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</si>
  <si>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</si>
  <si>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</si>
  <si>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</si>
  <si>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</si>
  <si>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</si>
  <si>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</si>
  <si>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</si>
  <si>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</si>
  <si>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</si>
  <si>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</si>
  <si>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</si>
  <si>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</si>
  <si>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</si>
  <si>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</si>
  <si>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</si>
  <si>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</si>
  <si>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</si>
  <si>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</si>
  <si>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</si>
  <si>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</si>
  <si>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</si>
  <si>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</si>
  <si>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</si>
  <si>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</si>
  <si>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</si>
  <si>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</si>
  <si>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</si>
  <si>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</si>
  <si>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</si>
  <si>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</si>
  <si>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</si>
  <si>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</si>
  <si>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</si>
  <si>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</si>
  <si>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</si>
  <si>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</si>
  <si>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</si>
  <si>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</si>
  <si>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</si>
  <si>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</si>
  <si>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</si>
  <si>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</si>
  <si>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</si>
  <si>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</si>
  <si>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</si>
  <si>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</si>
  <si>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</si>
  <si>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</si>
  <si>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</si>
  <si>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</si>
  <si>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</si>
  <si>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</si>
  <si>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</si>
  <si>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</si>
  <si>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</si>
  <si>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</si>
  <si>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</si>
  <si>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</si>
  <si>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</si>
  <si>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</si>
  <si>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</si>
  <si>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</si>
  <si>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</si>
  <si>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</si>
  <si>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</si>
  <si>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</si>
  <si>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</si>
  <si>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</si>
  <si>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</si>
  <si>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</si>
  <si>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</si>
  <si>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</si>
  <si>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</si>
  <si>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</si>
  <si>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</si>
  <si>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</si>
  <si>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</si>
  <si>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</si>
  <si>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</si>
  <si>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</si>
  <si>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</si>
  <si>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</si>
  <si>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</si>
  <si>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</si>
  <si>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</si>
  <si>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</si>
  <si>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</si>
  <si>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</si>
  <si>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</si>
  <si>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</si>
  <si>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</si>
  <si>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</si>
  <si>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</si>
  <si>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</si>
  <si>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</si>
  <si>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</si>
  <si>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</si>
  <si>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</si>
  <si>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</si>
  <si>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</si>
  <si>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</si>
  <si>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</si>
  <si>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</si>
  <si>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</si>
  <si>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</si>
  <si>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</si>
  <si>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</si>
  <si>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</si>
  <si>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</si>
  <si>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</si>
  <si>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</si>
  <si>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</si>
  <si>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</si>
  <si>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</si>
  <si>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</si>
  <si>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</si>
  <si>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</si>
  <si>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</si>
  <si>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</si>
  <si>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</si>
  <si>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</si>
  <si>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</si>
  <si>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</si>
  <si>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</si>
  <si>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</si>
  <si>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</si>
  <si>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</si>
  <si>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</si>
  <si>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</si>
  <si>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</si>
  <si>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</si>
  <si>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</si>
  <si>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</si>
  <si>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</si>
  <si>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</si>
  <si>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</si>
  <si>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</si>
  <si>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</si>
  <si>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</si>
  <si>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</si>
  <si>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</si>
  <si>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</si>
  <si>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</si>
  <si>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</si>
  <si>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</si>
  <si>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</si>
  <si>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</si>
  <si>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</si>
  <si>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</si>
  <si>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</si>
  <si>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</si>
  <si>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</si>
  <si>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</si>
  <si>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</si>
  <si>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</si>
  <si>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</si>
  <si>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</si>
  <si>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</si>
  <si>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</si>
  <si>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</si>
  <si>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</si>
  <si>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</si>
  <si>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</si>
  <si>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</si>
  <si>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</si>
  <si>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</si>
  <si>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</si>
  <si>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</si>
  <si>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</si>
  <si>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</si>
  <si>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</si>
  <si>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</si>
  <si>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</si>
  <si>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</si>
  <si>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</si>
  <si>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</si>
  <si>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</si>
  <si>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</si>
  <si>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</si>
  <si>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</si>
  <si>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</si>
  <si>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</si>
  <si>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</si>
  <si>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</si>
  <si>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</si>
  <si>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</si>
  <si>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</si>
  <si>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</si>
  <si>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</si>
  <si>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</si>
  <si>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</si>
  <si>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</si>
  <si>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</si>
  <si>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</si>
  <si>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</si>
  <si>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</si>
  <si>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</si>
  <si>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</si>
  <si>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</si>
  <si>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</si>
  <si>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</si>
  <si>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</si>
  <si>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</si>
  <si>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</si>
  <si>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</si>
  <si>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</si>
  <si>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</si>
  <si>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</si>
  <si>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</si>
  <si>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</si>
  <si>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</si>
  <si>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</si>
  <si>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</si>
  <si>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</si>
  <si>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</si>
  <si>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</si>
  <si>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</si>
  <si>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</si>
  <si>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</si>
  <si>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</si>
  <si>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</si>
  <si>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</si>
  <si>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</si>
  <si>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</si>
  <si>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</si>
  <si>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</si>
  <si>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</si>
  <si>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</si>
  <si>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</si>
  <si>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</si>
  <si>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</si>
  <si>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</si>
  <si>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</si>
  <si>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</si>
  <si>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</si>
  <si>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</si>
  <si>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</si>
  <si>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</si>
  <si>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</si>
  <si>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</si>
  <si>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</si>
  <si>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</si>
  <si>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</si>
  <si>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</si>
  <si>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</si>
  <si>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</si>
  <si>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</si>
  <si>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</si>
  <si>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</si>
  <si>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</si>
  <si>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</si>
  <si>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</si>
  <si>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</si>
  <si>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</si>
  <si>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</si>
  <si>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</si>
  <si>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</si>
  <si>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</si>
  <si>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</si>
  <si>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</si>
  <si>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</si>
  <si>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</si>
  <si>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</si>
  <si>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</si>
  <si>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</si>
  <si>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</si>
  <si>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</si>
  <si>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</si>
  <si>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</si>
  <si>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</si>
  <si>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</si>
  <si>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</si>
  <si>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</si>
  <si>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</si>
  <si>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</si>
  <si>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</si>
  <si>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</si>
  <si>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</si>
  <si>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</si>
  <si>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</si>
  <si>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</si>
  <si>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</si>
  <si>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</si>
  <si>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</si>
  <si>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</si>
  <si>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</si>
  <si>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</si>
  <si>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</si>
  <si>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</si>
  <si>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</si>
  <si>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</si>
  <si>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</si>
  <si>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</si>
  <si>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</si>
  <si>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</si>
  <si>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</si>
  <si>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</si>
  <si>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</si>
  <si>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</si>
  <si>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</si>
  <si>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</si>
  <si>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</si>
  <si>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</si>
  <si>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</si>
  <si>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</si>
  <si>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</si>
  <si>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</si>
  <si>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</si>
  <si>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</si>
  <si>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</si>
  <si>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</si>
  <si>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</si>
  <si>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</si>
  <si>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</si>
  <si>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</si>
  <si>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</si>
  <si>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</si>
  <si>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</si>
  <si>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</si>
  <si>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</si>
  <si>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</si>
  <si>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</si>
  <si>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</si>
  <si>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</si>
  <si>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</si>
  <si>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</si>
  <si>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</si>
  <si>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</si>
  <si>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</si>
  <si>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</si>
  <si>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</si>
  <si>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</si>
  <si>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</si>
  <si>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</si>
  <si>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</si>
  <si>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</si>
  <si>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</si>
  <si>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</si>
  <si>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</si>
  <si>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</si>
  <si>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</si>
  <si>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</si>
  <si>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</si>
  <si>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</si>
  <si>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</si>
  <si>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</si>
  <si>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</si>
  <si>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</si>
  <si>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</si>
  <si>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</si>
  <si>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</si>
  <si>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</si>
  <si>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</si>
  <si>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</si>
  <si>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</si>
  <si>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</si>
  <si>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</si>
  <si>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</si>
  <si>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</si>
  <si>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</si>
  <si>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</si>
  <si>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</si>
  <si>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</si>
  <si>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</si>
  <si>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</si>
  <si>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</si>
  <si>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</si>
  <si>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</si>
  <si>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</si>
  <si>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</si>
  <si>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</si>
  <si>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</si>
  <si>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</si>
  <si>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</si>
  <si>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</si>
  <si>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</si>
  <si>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</si>
  <si>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</si>
  <si>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</si>
  <si>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</si>
  <si>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</si>
  <si>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</si>
  <si>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</si>
  <si>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</si>
  <si>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</si>
  <si>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</si>
  <si>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</si>
  <si>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</si>
  <si>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</si>
  <si>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</si>
  <si>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</si>
  <si>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</si>
  <si>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</si>
  <si>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</si>
  <si>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</si>
  <si>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</si>
  <si>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</si>
  <si>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</si>
  <si>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</si>
  <si>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</si>
  <si>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</si>
  <si>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</si>
  <si>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</si>
  <si>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</si>
  <si>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</si>
  <si>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</si>
  <si>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</si>
  <si>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</si>
  <si>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</si>
  <si>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</si>
  <si>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</si>
  <si>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</si>
  <si>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</si>
  <si>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</si>
  <si>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</si>
  <si>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</si>
  <si>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</si>
  <si>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</si>
  <si>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</si>
  <si>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</si>
  <si>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</si>
  <si>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</si>
  <si>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</si>
  <si>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</si>
  <si>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</si>
  <si>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</si>
  <si>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</si>
  <si>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</si>
  <si>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</si>
  <si>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</si>
  <si>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</si>
  <si>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</si>
  <si>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</si>
  <si>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</si>
  <si>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</si>
  <si>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</si>
  <si>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</si>
  <si>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</si>
  <si>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</si>
  <si>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</si>
  <si>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</si>
  <si>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</si>
  <si>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</si>
  <si>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</si>
  <si>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</si>
  <si>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</si>
  <si>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</si>
  <si>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</si>
  <si>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</si>
  <si>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</si>
  <si>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</si>
  <si>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</si>
  <si>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</si>
  <si>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</si>
  <si>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</si>
  <si>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</si>
  <si>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</si>
  <si>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</si>
  <si>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</si>
  <si>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</si>
  <si>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</si>
  <si>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</si>
  <si>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</si>
  <si>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</si>
  <si>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</si>
  <si>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</si>
  <si>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</si>
  <si>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</si>
  <si>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</si>
  <si>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</si>
  <si>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</si>
  <si>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</si>
  <si>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</si>
  <si>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</si>
  <si>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</si>
  <si>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</si>
  <si>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</si>
  <si>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</si>
  <si>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</si>
  <si>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</si>
  <si>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</si>
  <si>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</si>
  <si>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</si>
  <si>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</si>
  <si>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</si>
  <si>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</si>
  <si>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</si>
  <si>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</si>
  <si>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</si>
  <si>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</si>
  <si>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</si>
  <si>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</si>
  <si>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</si>
  <si>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</si>
  <si>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</si>
  <si>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</si>
  <si>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</si>
  <si>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</si>
  <si>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</si>
  <si>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</si>
  <si>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</si>
  <si>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</si>
  <si>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</si>
  <si>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</si>
  <si>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</si>
  <si>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</si>
  <si>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</si>
  <si>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</si>
  <si>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</si>
  <si>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</si>
  <si>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</si>
  <si>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</si>
  <si>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</si>
  <si>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</si>
  <si>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</si>
  <si>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</si>
  <si>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</si>
  <si>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</si>
  <si>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</si>
  <si>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</si>
  <si>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</si>
  <si>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</si>
  <si>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</si>
  <si>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</si>
  <si>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</si>
  <si>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</si>
  <si>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</si>
  <si>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</si>
  <si>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</si>
  <si>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</si>
  <si>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</si>
  <si>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</si>
  <si>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</si>
  <si>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</si>
  <si>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</si>
  <si>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</si>
  <si>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</si>
  <si>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</si>
  <si>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</si>
  <si>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</si>
  <si>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</si>
  <si>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</si>
  <si>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</si>
  <si>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</si>
  <si>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</si>
  <si>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</si>
  <si>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</si>
  <si>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</si>
  <si>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</si>
  <si>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</si>
  <si>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</si>
  <si>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</si>
  <si>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</si>
  <si>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</si>
  <si>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</si>
  <si>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</si>
  <si>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</si>
  <si>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</si>
  <si>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</si>
  <si>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</si>
  <si>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</si>
  <si>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</si>
  <si>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</si>
  <si>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</si>
  <si>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</si>
  <si>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</si>
  <si>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</si>
  <si>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</si>
  <si>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</si>
  <si>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</si>
  <si>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</si>
  <si>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</si>
  <si>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</si>
  <si>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</si>
  <si>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</si>
  <si>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</si>
  <si>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</si>
  <si>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</si>
  <si>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</si>
  <si>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</si>
  <si>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</si>
  <si>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</si>
  <si>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</si>
  <si>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</si>
  <si>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</si>
  <si>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</si>
  <si>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</si>
  <si>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</si>
  <si>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</si>
  <si>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</si>
  <si>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</si>
  <si>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</si>
  <si>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</si>
  <si>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</si>
  <si>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</si>
  <si>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</si>
  <si>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</si>
  <si>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</si>
  <si>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</si>
  <si>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</si>
  <si>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</si>
  <si>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</si>
  <si>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</si>
  <si>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</si>
  <si>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</si>
  <si>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</si>
  <si>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</si>
  <si>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</si>
  <si>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</si>
  <si>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</si>
  <si>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</si>
  <si>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</si>
  <si>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</si>
  <si>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</si>
  <si>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</si>
  <si>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</si>
  <si>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</si>
  <si>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</si>
  <si>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</si>
  <si>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</si>
  <si>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</si>
  <si>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</si>
  <si>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</si>
  <si>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</si>
  <si>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</si>
  <si>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</si>
  <si>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</si>
  <si>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</si>
  <si>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</si>
  <si>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</si>
  <si>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</si>
  <si>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</si>
  <si>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</si>
  <si>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</si>
  <si>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</si>
  <si>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</si>
  <si>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</si>
  <si>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</si>
  <si>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</si>
  <si>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</si>
  <si>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</si>
  <si>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</si>
  <si>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</si>
  <si>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</si>
  <si>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</si>
  <si>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</si>
  <si>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</si>
  <si>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</si>
  <si>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</si>
  <si>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</si>
  <si>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</si>
  <si>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</si>
  <si>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</si>
  <si>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</si>
  <si>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</si>
  <si>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</si>
  <si>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</si>
  <si>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</si>
  <si>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</si>
  <si>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</si>
  <si>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</si>
  <si>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</si>
  <si>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</si>
  <si>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</si>
  <si>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</si>
  <si>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</si>
  <si>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</si>
  <si>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</si>
  <si>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</si>
  <si>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</si>
  <si>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</si>
  <si>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</si>
  <si>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</si>
  <si>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</si>
  <si>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</si>
  <si>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</si>
  <si>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</si>
  <si>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</si>
  <si>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</si>
  <si>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</si>
  <si>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</si>
  <si>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</si>
  <si>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</si>
  <si>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</si>
  <si>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</si>
  <si>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</si>
  <si>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</si>
  <si>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</si>
  <si>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</si>
  <si>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</si>
  <si>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</si>
  <si>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</si>
  <si>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</si>
  <si>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</si>
  <si>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</si>
  <si>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</si>
  <si>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</si>
  <si>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Регион Војводине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</si>
</sst>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26270</c:v>
                </c:pt>
                <c:pt idx="1">
                  <c:v>32588</c:v>
                </c:pt>
                <c:pt idx="2">
                  <c:v>36003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25333</c:v>
                </c:pt>
                <c:pt idx="1">
                  <c:v>31095</c:v>
                </c:pt>
                <c:pt idx="2">
                  <c:v>33942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290816"/>
        <c:axId val="110292352"/>
      </c:barChart>
      <c:catAx>
        <c:axId val="1102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92352"/>
        <c:crosses val="autoZero"/>
        <c:auto val="1"/>
        <c:lblAlgn val="ctr"/>
        <c:lblOffset val="100"/>
        <c:noMultiLvlLbl val="0"/>
      </c:catAx>
      <c:valAx>
        <c:axId val="11029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908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107787</c:v>
                </c:pt>
                <c:pt idx="1">
                  <c:v>92922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517504"/>
        <c:axId val="112519040"/>
      </c:barChart>
      <c:catAx>
        <c:axId val="112517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519040"/>
        <c:crosses val="autoZero"/>
        <c:auto val="1"/>
        <c:lblAlgn val="ctr"/>
        <c:lblOffset val="100"/>
        <c:noMultiLvlLbl val="0"/>
      </c:catAx>
      <c:valAx>
        <c:axId val="11251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17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66763</c:v>
                </c:pt>
                <c:pt idx="1">
                  <c:v>59966</c:v>
                </c:pt>
                <c:pt idx="2">
                  <c:v>55021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535808"/>
        <c:axId val="112537600"/>
      </c:barChart>
      <c:catAx>
        <c:axId val="1125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37600"/>
        <c:crosses val="autoZero"/>
        <c:auto val="1"/>
        <c:lblAlgn val="ctr"/>
        <c:lblOffset val="100"/>
        <c:noMultiLvlLbl val="0"/>
      </c:catAx>
      <c:valAx>
        <c:axId val="11253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3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1841</c:v>
                </c:pt>
                <c:pt idx="1">
                  <c:v>1918</c:v>
                </c:pt>
                <c:pt idx="2">
                  <c:v>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564864"/>
        <c:axId val="112566656"/>
      </c:barChart>
      <c:catAx>
        <c:axId val="112564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66656"/>
        <c:crosses val="autoZero"/>
        <c:auto val="1"/>
        <c:lblAlgn val="ctr"/>
        <c:lblOffset val="100"/>
        <c:noMultiLvlLbl val="0"/>
      </c:catAx>
      <c:valAx>
        <c:axId val="112566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256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3464</c:v>
                </c:pt>
                <c:pt idx="1">
                  <c:v>2757</c:v>
                </c:pt>
                <c:pt idx="2">
                  <c:v>2990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587520"/>
        <c:axId val="112589056"/>
      </c:barChart>
      <c:catAx>
        <c:axId val="11258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89056"/>
        <c:crosses val="autoZero"/>
        <c:auto val="1"/>
        <c:lblAlgn val="ctr"/>
        <c:lblOffset val="100"/>
        <c:noMultiLvlLbl val="0"/>
      </c:catAx>
      <c:valAx>
        <c:axId val="11258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8752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2909</c:v>
                </c:pt>
                <c:pt idx="1">
                  <c:v>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004928"/>
        <c:axId val="113006464"/>
      </c:barChart>
      <c:catAx>
        <c:axId val="113004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06464"/>
        <c:crosses val="autoZero"/>
        <c:auto val="1"/>
        <c:lblAlgn val="ctr"/>
        <c:lblOffset val="100"/>
        <c:noMultiLvlLbl val="0"/>
      </c:catAx>
      <c:valAx>
        <c:axId val="113006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04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5407.1779999999999</c:v>
                </c:pt>
                <c:pt idx="1">
                  <c:v>5855.0129999999999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041408"/>
        <c:axId val="113042944"/>
      </c:barChart>
      <c:catAx>
        <c:axId val="113041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42944"/>
        <c:crosses val="autoZero"/>
        <c:auto val="1"/>
        <c:lblAlgn val="ctr"/>
        <c:lblOffset val="100"/>
        <c:noMultiLvlLbl val="0"/>
      </c:catAx>
      <c:valAx>
        <c:axId val="113042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04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670846</c:v>
                </c:pt>
                <c:pt idx="1">
                  <c:v>638864</c:v>
                </c:pt>
                <c:pt idx="2">
                  <c:v>657111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125248"/>
        <c:axId val="113126784"/>
      </c:barChart>
      <c:catAx>
        <c:axId val="11312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26784"/>
        <c:crosses val="autoZero"/>
        <c:auto val="1"/>
        <c:lblAlgn val="ctr"/>
        <c:lblOffset val="100"/>
        <c:noMultiLvlLbl val="0"/>
      </c:catAx>
      <c:valAx>
        <c:axId val="1131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25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3.2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143808"/>
        <c:axId val="113145344"/>
      </c:barChart>
      <c:catAx>
        <c:axId val="11314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45344"/>
        <c:crosses val="autoZero"/>
        <c:auto val="1"/>
        <c:lblAlgn val="ctr"/>
        <c:lblOffset val="100"/>
        <c:noMultiLvlLbl val="0"/>
      </c:catAx>
      <c:valAx>
        <c:axId val="11314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438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</c:v>
                </c:pt>
                <c:pt idx="1">
                  <c:v>12.8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248128"/>
        <c:axId val="113249664"/>
      </c:barChart>
      <c:catAx>
        <c:axId val="11324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49664"/>
        <c:crosses val="autoZero"/>
        <c:auto val="1"/>
        <c:lblAlgn val="ctr"/>
        <c:lblOffset val="100"/>
        <c:noMultiLvlLbl val="0"/>
      </c:catAx>
      <c:valAx>
        <c:axId val="11324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248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17.658358132787459</c:v>
                </c:pt>
                <c:pt idx="1">
                  <c:v>60.75413276452273</c:v>
                </c:pt>
                <c:pt idx="2">
                  <c:v>21.587509102689808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6609</c:v>
                </c:pt>
                <c:pt idx="1">
                  <c:v>8891</c:v>
                </c:pt>
                <c:pt idx="2">
                  <c:v>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2758</c:v>
                </c:pt>
                <c:pt idx="1">
                  <c:v>3373</c:v>
                </c:pt>
                <c:pt idx="2">
                  <c:v>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313472"/>
        <c:axId val="110315008"/>
      </c:barChart>
      <c:catAx>
        <c:axId val="1103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15008"/>
        <c:crosses val="autoZero"/>
        <c:auto val="1"/>
        <c:lblAlgn val="ctr"/>
        <c:lblOffset val="100"/>
        <c:noMultiLvlLbl val="0"/>
      </c:catAx>
      <c:valAx>
        <c:axId val="11031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13472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1851</c:v>
                </c:pt>
                <c:pt idx="1">
                  <c:v>1841</c:v>
                </c:pt>
                <c:pt idx="2">
                  <c:v>1770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150</c:v>
                </c:pt>
                <c:pt idx="1">
                  <c:v>158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3382528"/>
        <c:axId val="113384064"/>
      </c:barChart>
      <c:catAx>
        <c:axId val="1133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84064"/>
        <c:crosses val="autoZero"/>
        <c:auto val="1"/>
        <c:lblAlgn val="ctr"/>
        <c:lblOffset val="100"/>
        <c:noMultiLvlLbl val="0"/>
      </c:catAx>
      <c:valAx>
        <c:axId val="11338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382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173</c:v>
                </c:pt>
                <c:pt idx="1">
                  <c:v>171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81</c:v>
                </c:pt>
                <c:pt idx="1">
                  <c:v>82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3419776"/>
        <c:axId val="113421312"/>
      </c:barChart>
      <c:catAx>
        <c:axId val="1134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21312"/>
        <c:crosses val="autoZero"/>
        <c:auto val="1"/>
        <c:lblAlgn val="ctr"/>
        <c:lblOffset val="100"/>
        <c:noMultiLvlLbl val="0"/>
      </c:catAx>
      <c:valAx>
        <c:axId val="11342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419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99.6</c:v>
                </c:pt>
                <c:pt idx="1">
                  <c:v>100.8</c:v>
                </c:pt>
                <c:pt idx="2">
                  <c:v>101.6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100.6</c:v>
                </c:pt>
                <c:pt idx="1">
                  <c:v>104</c:v>
                </c:pt>
                <c:pt idx="2">
                  <c:v>104.5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84000"/>
        <c:axId val="113585536"/>
      </c:barChart>
      <c:catAx>
        <c:axId val="113584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85536"/>
        <c:crosses val="autoZero"/>
        <c:auto val="1"/>
        <c:lblAlgn val="ctr"/>
        <c:lblOffset val="100"/>
        <c:noMultiLvlLbl val="0"/>
      </c:catAx>
      <c:valAx>
        <c:axId val="11358553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8400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39313</c:v>
                </c:pt>
                <c:pt idx="1">
                  <c:v>34496</c:v>
                </c:pt>
                <c:pt idx="2">
                  <c:v>32054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611136"/>
        <c:axId val="113612672"/>
      </c:barChart>
      <c:catAx>
        <c:axId val="11361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12672"/>
        <c:crosses val="autoZero"/>
        <c:auto val="1"/>
        <c:lblAlgn val="ctr"/>
        <c:lblOffset val="100"/>
        <c:noMultiLvlLbl val="0"/>
      </c:catAx>
      <c:valAx>
        <c:axId val="11361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11136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1691</c:v>
                </c:pt>
                <c:pt idx="1">
                  <c:v>2137</c:v>
                </c:pt>
                <c:pt idx="2">
                  <c:v>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2207</c:v>
                </c:pt>
                <c:pt idx="1">
                  <c:v>2367</c:v>
                </c:pt>
                <c:pt idx="2">
                  <c:v>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725824"/>
        <c:axId val="113727360"/>
      </c:barChart>
      <c:catAx>
        <c:axId val="11372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27360"/>
        <c:crosses val="autoZero"/>
        <c:auto val="1"/>
        <c:lblAlgn val="ctr"/>
        <c:lblOffset val="100"/>
        <c:noMultiLvlLbl val="0"/>
      </c:catAx>
      <c:valAx>
        <c:axId val="11372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7258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5426</c:v>
                </c:pt>
                <c:pt idx="1">
                  <c:v>5641</c:v>
                </c:pt>
                <c:pt idx="2">
                  <c:v>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8244</c:v>
                </c:pt>
                <c:pt idx="1">
                  <c:v>9775</c:v>
                </c:pt>
                <c:pt idx="2">
                  <c:v>11484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40896"/>
        <c:axId val="113842432"/>
      </c:barChart>
      <c:catAx>
        <c:axId val="113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42432"/>
        <c:crosses val="autoZero"/>
        <c:auto val="1"/>
        <c:lblAlgn val="ctr"/>
        <c:lblOffset val="100"/>
        <c:noMultiLvlLbl val="0"/>
      </c:catAx>
      <c:valAx>
        <c:axId val="11384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40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2.3470318063750368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2.3832705462760679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2.368820922138315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2.4998996553879325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2.472376561792212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2.7168733765675261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2.9339617773037689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3.3296062477422463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3.4747332266813458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3.4735290913365331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3.3629206589487324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3.6325322966301412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3.8579923050017486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4.1200350919443345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3.5738737034042631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2.129943405638794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1.6220276492411079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1.1054535863164354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068096"/>
        <c:axId val="114082176"/>
      </c:barChart>
      <c:catAx>
        <c:axId val="1140680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4082176"/>
        <c:crosses val="autoZero"/>
        <c:auto val="1"/>
        <c:lblAlgn val="ctr"/>
        <c:lblOffset val="100"/>
        <c:noMultiLvlLbl val="0"/>
      </c:catAx>
      <c:valAx>
        <c:axId val="1140821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40680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2.4977207438116045</c:v>
                </c:pt>
                <c:pt idx="1">
                  <c:v>2.5258172351905688</c:v>
                </c:pt>
                <c:pt idx="2">
                  <c:v>2.5283975252151674</c:v>
                </c:pt>
                <c:pt idx="3">
                  <c:v>2.595829104524682</c:v>
                </c:pt>
                <c:pt idx="4">
                  <c:v>2.6031112563718826</c:v>
                </c:pt>
                <c:pt idx="5">
                  <c:v>2.874271068068051</c:v>
                </c:pt>
                <c:pt idx="6">
                  <c:v>3.0742148750852927</c:v>
                </c:pt>
                <c:pt idx="7">
                  <c:v>3.4863732016812023</c:v>
                </c:pt>
                <c:pt idx="8">
                  <c:v>3.6521998405954159</c:v>
                </c:pt>
                <c:pt idx="9">
                  <c:v>3.5650433775423025</c:v>
                </c:pt>
                <c:pt idx="10">
                  <c:v>3.3150419440478447</c:v>
                </c:pt>
                <c:pt idx="11">
                  <c:v>3.3926226641207804</c:v>
                </c:pt>
                <c:pt idx="12">
                  <c:v>3.4482995888737893</c:v>
                </c:pt>
                <c:pt idx="13">
                  <c:v>3.4602836025435928</c:v>
                </c:pt>
                <c:pt idx="14">
                  <c:v>2.7329285144983633</c:v>
                </c:pt>
                <c:pt idx="15">
                  <c:v>1.3833794918548845</c:v>
                </c:pt>
                <c:pt idx="16">
                  <c:v>0.93297553311658898</c:v>
                </c:pt>
                <c:pt idx="17">
                  <c:v>0.52660852413144577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164096"/>
        <c:axId val="114165632"/>
      </c:barChart>
      <c:catAx>
        <c:axId val="1141640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4165632"/>
        <c:crosses val="autoZero"/>
        <c:auto val="1"/>
        <c:lblAlgn val="ctr"/>
        <c:lblOffset val="100"/>
        <c:noMultiLvlLbl val="0"/>
      </c:catAx>
      <c:valAx>
        <c:axId val="1141656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1640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0.28160464057467582</c:v>
                </c:pt>
                <c:pt idx="1">
                  <c:v>0.29608578788218165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1.5605644545158566</c:v>
                </c:pt>
                <c:pt idx="1">
                  <c:v>0.74658416396012994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6.3778068044294036</c:v>
                </c:pt>
                <c:pt idx="1">
                  <c:v>3.3066412812185018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20.326770341103511</c:v>
                </c:pt>
                <c:pt idx="1">
                  <c:v>17.170875797961699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49.907969372414676</c:v>
                </c:pt>
                <c:pt idx="1">
                  <c:v>60.562353007055655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5.8941109478181808</c:v>
                </c:pt>
                <c:pt idx="1">
                  <c:v>4.935463097771307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15.651173439143692</c:v>
                </c:pt>
                <c:pt idx="1">
                  <c:v>12.981996864150522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4378240"/>
        <c:axId val="114379776"/>
      </c:barChart>
      <c:catAx>
        <c:axId val="11437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379776"/>
        <c:crosses val="autoZero"/>
        <c:auto val="1"/>
        <c:lblAlgn val="ctr"/>
        <c:lblOffset val="100"/>
        <c:noMultiLvlLbl val="0"/>
      </c:catAx>
      <c:valAx>
        <c:axId val="114379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3782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24.789250511389358</c:v>
                </c:pt>
                <c:pt idx="1">
                  <c:v>21.34897524918804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29.951137508933911</c:v>
                </c:pt>
                <c:pt idx="1">
                  <c:v>36.151024750811963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44.925733423785793</c:v>
                </c:pt>
                <c:pt idx="1">
                  <c:v>42.124118042333969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0.33387855589093302</c:v>
                </c:pt>
                <c:pt idx="1">
                  <c:v>0.37588195766603205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4444160"/>
        <c:axId val="114445696"/>
      </c:barChart>
      <c:catAx>
        <c:axId val="114444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445696"/>
        <c:crosses val="autoZero"/>
        <c:auto val="1"/>
        <c:lblAlgn val="ctr"/>
        <c:lblOffset val="100"/>
        <c:noMultiLvlLbl val="0"/>
      </c:catAx>
      <c:valAx>
        <c:axId val="114445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4441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52270</c:v>
                </c:pt>
                <c:pt idx="1">
                  <c:v>46922</c:v>
                </c:pt>
                <c:pt idx="2">
                  <c:v>42871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44712</c:v>
                </c:pt>
                <c:pt idx="1">
                  <c:v>39949</c:v>
                </c:pt>
                <c:pt idx="2">
                  <c:v>36755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347392"/>
        <c:axId val="110348928"/>
      </c:barChart>
      <c:catAx>
        <c:axId val="11034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48928"/>
        <c:crosses val="autoZero"/>
        <c:auto val="1"/>
        <c:lblAlgn val="ctr"/>
        <c:lblOffset val="100"/>
        <c:noMultiLvlLbl val="0"/>
      </c:catAx>
      <c:valAx>
        <c:axId val="11034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473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50</c:v>
                </c:pt>
                <c:pt idx="1">
                  <c:v>87</c:v>
                </c:pt>
                <c:pt idx="2">
                  <c:v>736</c:v>
                </c:pt>
                <c:pt idx="3">
                  <c:v>1115</c:v>
                </c:pt>
                <c:pt idx="4">
                  <c:v>1353</c:v>
                </c:pt>
                <c:pt idx="5">
                  <c:v>4007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79</c:v>
                </c:pt>
                <c:pt idx="1">
                  <c:v>124</c:v>
                </c:pt>
                <c:pt idx="2">
                  <c:v>774</c:v>
                </c:pt>
                <c:pt idx="3">
                  <c:v>1031</c:v>
                </c:pt>
                <c:pt idx="4">
                  <c:v>858</c:v>
                </c:pt>
                <c:pt idx="5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4469120"/>
        <c:axId val="114491392"/>
      </c:barChart>
      <c:catAx>
        <c:axId val="11446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91392"/>
        <c:crosses val="autoZero"/>
        <c:auto val="1"/>
        <c:lblAlgn val="ctr"/>
        <c:lblOffset val="100"/>
        <c:noMultiLvlLbl val="0"/>
      </c:catAx>
      <c:valAx>
        <c:axId val="114491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69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</c:v>
                </c:pt>
                <c:pt idx="1">
                  <c:v>0.46</c:v>
                </c:pt>
                <c:pt idx="3">
                  <c:v>0.45</c:v>
                </c:pt>
                <c:pt idx="4">
                  <c:v>1.0900000000000001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4540544"/>
        <c:axId val="114542080"/>
      </c:barChart>
      <c:catAx>
        <c:axId val="114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542080"/>
        <c:crosses val="autoZero"/>
        <c:auto val="1"/>
        <c:lblAlgn val="ctr"/>
        <c:lblOffset val="100"/>
        <c:noMultiLvlLbl val="0"/>
      </c:catAx>
      <c:valAx>
        <c:axId val="1145420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5405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10.94650205761317</c:v>
                </c:pt>
                <c:pt idx="1">
                  <c:v>61.56538220457869</c:v>
                </c:pt>
                <c:pt idx="2">
                  <c:v>18.677894502032025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89.053497942386826</c:v>
                </c:pt>
                <c:pt idx="1">
                  <c:v>38.434617795421303</c:v>
                </c:pt>
                <c:pt idx="2">
                  <c:v>81.322105497967982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4597888"/>
        <c:axId val="114599424"/>
      </c:barChart>
      <c:catAx>
        <c:axId val="114597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599424"/>
        <c:crosses val="autoZero"/>
        <c:auto val="1"/>
        <c:lblAlgn val="ctr"/>
        <c:lblOffset val="100"/>
        <c:noMultiLvlLbl val="0"/>
      </c:catAx>
      <c:valAx>
        <c:axId val="1145994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597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8024</c:v>
                </c:pt>
                <c:pt idx="1">
                  <c:v>8141</c:v>
                </c:pt>
                <c:pt idx="2">
                  <c:v>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8589</c:v>
                </c:pt>
                <c:pt idx="1">
                  <c:v>8596</c:v>
                </c:pt>
                <c:pt idx="2">
                  <c:v>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647424"/>
        <c:axId val="114648960"/>
      </c:barChart>
      <c:catAx>
        <c:axId val="11464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48960"/>
        <c:crosses val="autoZero"/>
        <c:auto val="1"/>
        <c:lblAlgn val="ctr"/>
        <c:lblOffset val="100"/>
        <c:noMultiLvlLbl val="0"/>
      </c:catAx>
      <c:valAx>
        <c:axId val="114648960"/>
        <c:scaling>
          <c:orientation val="minMax"/>
          <c:max val="20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4647424"/>
        <c:crosses val="autoZero"/>
        <c:crossBetween val="between"/>
        <c:majorUnit val="4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14933</c:v>
                </c:pt>
                <c:pt idx="1">
                  <c:v>17257</c:v>
                </c:pt>
                <c:pt idx="2">
                  <c:v>14802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15461</c:v>
                </c:pt>
                <c:pt idx="1">
                  <c:v>17869</c:v>
                </c:pt>
                <c:pt idx="2">
                  <c:v>14500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294976"/>
        <c:axId val="115296512"/>
      </c:barChart>
      <c:catAx>
        <c:axId val="11529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296512"/>
        <c:crosses val="autoZero"/>
        <c:auto val="1"/>
        <c:lblAlgn val="ctr"/>
        <c:lblOffset val="100"/>
        <c:noMultiLvlLbl val="0"/>
      </c:catAx>
      <c:valAx>
        <c:axId val="11529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294976"/>
        <c:crosses val="autoZero"/>
        <c:crossBetween val="between"/>
        <c:majorUnit val="4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28.048635589528299</c:v>
                </c:pt>
                <c:pt idx="1">
                  <c:v>32.426305380279032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28.521129549685138</c:v>
                </c:pt>
                <c:pt idx="1">
                  <c:v>28.445921401375006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17.183650837656934</c:v>
                </c:pt>
                <c:pt idx="1">
                  <c:v>17.925294083352394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14.023921739474831</c:v>
                </c:pt>
                <c:pt idx="1">
                  <c:v>14.071378278866808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7.0874094023525682</c:v>
                </c:pt>
                <c:pt idx="1">
                  <c:v>4.7687919598530817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5.1352528813022298</c:v>
                </c:pt>
                <c:pt idx="1">
                  <c:v>2.3623088962736736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5488256"/>
        <c:axId val="115489792"/>
      </c:barChart>
      <c:catAx>
        <c:axId val="115488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89792"/>
        <c:crosses val="autoZero"/>
        <c:auto val="1"/>
        <c:lblAlgn val="ctr"/>
        <c:lblOffset val="100"/>
        <c:noMultiLvlLbl val="0"/>
      </c:catAx>
      <c:valAx>
        <c:axId val="115489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882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52.71</c:v>
                </c:pt>
                <c:pt idx="1">
                  <c:v>39.32</c:v>
                </c:pt>
                <c:pt idx="2">
                  <c:v>6.48</c:v>
                </c:pt>
                <c:pt idx="3">
                  <c:v>1.06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54.89</c:v>
                </c:pt>
                <c:pt idx="1">
                  <c:v>35.299999999999997</c:v>
                </c:pt>
                <c:pt idx="2">
                  <c:v>7.91</c:v>
                </c:pt>
                <c:pt idx="3">
                  <c:v>1.39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5609600"/>
        <c:axId val="115611136"/>
      </c:barChart>
      <c:catAx>
        <c:axId val="11560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11136"/>
        <c:crosses val="autoZero"/>
        <c:auto val="1"/>
        <c:lblAlgn val="ctr"/>
        <c:lblOffset val="100"/>
        <c:noMultiLvlLbl val="0"/>
      </c:catAx>
      <c:valAx>
        <c:axId val="11561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096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62494</c:v>
                </c:pt>
                <c:pt idx="1">
                  <c:v>71236</c:v>
                </c:pt>
                <c:pt idx="2">
                  <c:v>81386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648768"/>
        <c:axId val="115654656"/>
      </c:barChart>
      <c:catAx>
        <c:axId val="11564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54656"/>
        <c:crosses val="autoZero"/>
        <c:auto val="1"/>
        <c:lblAlgn val="ctr"/>
        <c:lblOffset val="100"/>
        <c:noMultiLvlLbl val="0"/>
      </c:catAx>
      <c:valAx>
        <c:axId val="11565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4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269932</c:v>
                </c:pt>
                <c:pt idx="1">
                  <c:v>276732</c:v>
                </c:pt>
                <c:pt idx="2">
                  <c:v>282596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314213</c:v>
                </c:pt>
                <c:pt idx="1">
                  <c:v>319936</c:v>
                </c:pt>
                <c:pt idx="2">
                  <c:v>321696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947776"/>
        <c:axId val="115961856"/>
      </c:barChart>
      <c:catAx>
        <c:axId val="11594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961856"/>
        <c:crosses val="autoZero"/>
        <c:auto val="1"/>
        <c:lblAlgn val="ctr"/>
        <c:lblOffset val="100"/>
        <c:noMultiLvlLbl val="0"/>
      </c:catAx>
      <c:valAx>
        <c:axId val="11596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9477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22.3</c:v>
                </c:pt>
                <c:pt idx="1">
                  <c:v>18.8</c:v>
                </c:pt>
                <c:pt idx="2">
                  <c:v>2.2000000000000002</c:v>
                </c:pt>
                <c:pt idx="3">
                  <c:v>56.699999999999996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52.9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91.748288883644094</c:v>
                </c:pt>
                <c:pt idx="1">
                  <c:v>95.202042694694327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8.2517111163559136</c:v>
                </c:pt>
                <c:pt idx="1">
                  <c:v>4.7979573053056619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6275072"/>
        <c:axId val="116276608"/>
      </c:barChart>
      <c:catAx>
        <c:axId val="116275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276608"/>
        <c:crosses val="autoZero"/>
        <c:auto val="1"/>
        <c:lblAlgn val="ctr"/>
        <c:lblOffset val="100"/>
        <c:noMultiLvlLbl val="0"/>
      </c:catAx>
      <c:valAx>
        <c:axId val="116276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2750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15.9</c:v>
                </c:pt>
                <c:pt idx="1">
                  <c:v>12.7</c:v>
                </c:pt>
                <c:pt idx="2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10400"/>
        <c:axId val="116311936"/>
      </c:barChart>
      <c:catAx>
        <c:axId val="1163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11936"/>
        <c:crosses val="autoZero"/>
        <c:auto val="1"/>
        <c:lblAlgn val="ctr"/>
        <c:lblOffset val="100"/>
        <c:noMultiLvlLbl val="0"/>
      </c:catAx>
      <c:valAx>
        <c:axId val="11631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1040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17.100000000000001</c:v>
                </c:pt>
                <c:pt idx="2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65568"/>
        <c:axId val="116367360"/>
      </c:barChart>
      <c:catAx>
        <c:axId val="116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67360"/>
        <c:crosses val="autoZero"/>
        <c:auto val="1"/>
        <c:lblAlgn val="ctr"/>
        <c:lblOffset val="100"/>
        <c:noMultiLvlLbl val="0"/>
      </c:catAx>
      <c:valAx>
        <c:axId val="11636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65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3.86</c:v>
                </c:pt>
                <c:pt idx="1">
                  <c:v>2.83</c:v>
                </c:pt>
                <c:pt idx="2">
                  <c:v>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3.84</c:v>
                </c:pt>
                <c:pt idx="1">
                  <c:v>3.14</c:v>
                </c:pt>
                <c:pt idx="2">
                  <c:v>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476160"/>
        <c:axId val="116482048"/>
      </c:barChart>
      <c:catAx>
        <c:axId val="11647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482048"/>
        <c:crosses val="autoZero"/>
        <c:auto val="1"/>
        <c:lblAlgn val="ctr"/>
        <c:lblOffset val="100"/>
        <c:noMultiLvlLbl val="0"/>
      </c:catAx>
      <c:valAx>
        <c:axId val="1164820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4761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197468</c:v>
                </c:pt>
                <c:pt idx="1">
                  <c:v>283271</c:v>
                </c:pt>
                <c:pt idx="2">
                  <c:v>353834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71337</c:v>
                </c:pt>
                <c:pt idx="1">
                  <c:v>145102</c:v>
                </c:pt>
                <c:pt idx="2">
                  <c:v>334015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95328"/>
        <c:axId val="116625792"/>
      </c:barChart>
      <c:catAx>
        <c:axId val="11659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25792"/>
        <c:crosses val="autoZero"/>
        <c:auto val="1"/>
        <c:lblAlgn val="ctr"/>
        <c:lblOffset val="100"/>
        <c:noMultiLvlLbl val="0"/>
      </c:catAx>
      <c:valAx>
        <c:axId val="1166257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595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587903</c:v>
                </c:pt>
                <c:pt idx="1">
                  <c:v>791373</c:v>
                </c:pt>
                <c:pt idx="2">
                  <c:v>1001175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177045</c:v>
                </c:pt>
                <c:pt idx="1">
                  <c:v>388611</c:v>
                </c:pt>
                <c:pt idx="2">
                  <c:v>941139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92320"/>
        <c:axId val="116802304"/>
      </c:barChart>
      <c:catAx>
        <c:axId val="11679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02304"/>
        <c:crosses val="autoZero"/>
        <c:auto val="1"/>
        <c:lblAlgn val="ctr"/>
        <c:lblOffset val="100"/>
        <c:noMultiLvlLbl val="0"/>
      </c:catAx>
      <c:valAx>
        <c:axId val="1168023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79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</c:v>
                </c:pt>
                <c:pt idx="1">
                  <c:v>2.8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837760"/>
        <c:axId val="116921472"/>
      </c:barChart>
      <c:catAx>
        <c:axId val="11683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21472"/>
        <c:crosses val="autoZero"/>
        <c:auto val="1"/>
        <c:lblAlgn val="ctr"/>
        <c:lblOffset val="100"/>
        <c:noMultiLvlLbl val="0"/>
      </c:catAx>
      <c:valAx>
        <c:axId val="116921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837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28.6</c:v>
                </c:pt>
                <c:pt idx="1">
                  <c:v>29.6</c:v>
                </c:pt>
                <c:pt idx="2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</c:v>
                </c:pt>
                <c:pt idx="1">
                  <c:v>35.9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981760"/>
        <c:axId val="116983296"/>
      </c:barChart>
      <c:catAx>
        <c:axId val="11698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983296"/>
        <c:crosses val="autoZero"/>
        <c:auto val="1"/>
        <c:lblAlgn val="ctr"/>
        <c:lblOffset val="100"/>
        <c:noMultiLvlLbl val="0"/>
      </c:catAx>
      <c:valAx>
        <c:axId val="116983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981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126150</c:v>
                </c:pt>
                <c:pt idx="1">
                  <c:v>12434.26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75968"/>
        <c:axId val="117077504"/>
      </c:barChart>
      <c:catAx>
        <c:axId val="11707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77504"/>
        <c:crosses val="autoZero"/>
        <c:auto val="1"/>
        <c:lblAlgn val="ctr"/>
        <c:lblOffset val="100"/>
        <c:noMultiLvlLbl val="0"/>
      </c:catAx>
      <c:valAx>
        <c:axId val="1170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7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57</c:v>
                </c:pt>
                <c:pt idx="1">
                  <c:v>56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52</c:v>
                </c:pt>
                <c:pt idx="1">
                  <c:v>50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34080"/>
        <c:axId val="117135616"/>
      </c:barChart>
      <c:catAx>
        <c:axId val="11713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135616"/>
        <c:crosses val="autoZero"/>
        <c:auto val="1"/>
        <c:lblAlgn val="ctr"/>
        <c:lblOffset val="100"/>
        <c:noMultiLvlLbl val="0"/>
      </c:catAx>
      <c:valAx>
        <c:axId val="11713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1340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18.399999999999999</c:v>
                </c:pt>
                <c:pt idx="1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56.1</c:v>
                </c:pt>
                <c:pt idx="1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25.4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2292992"/>
        <c:axId val="112294528"/>
      </c:barChart>
      <c:catAx>
        <c:axId val="11229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294528"/>
        <c:crosses val="autoZero"/>
        <c:auto val="1"/>
        <c:lblAlgn val="ctr"/>
        <c:lblOffset val="100"/>
        <c:noMultiLvlLbl val="0"/>
      </c:catAx>
      <c:valAx>
        <c:axId val="112294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929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26270</c:v>
                </c:pt>
                <c:pt idx="1">
                  <c:v>32588</c:v>
                </c:pt>
                <c:pt idx="2">
                  <c:v>36003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25333</c:v>
                </c:pt>
                <c:pt idx="1">
                  <c:v>31095</c:v>
                </c:pt>
                <c:pt idx="2">
                  <c:v>33942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233216"/>
        <c:axId val="122234752"/>
      </c:barChart>
      <c:catAx>
        <c:axId val="12223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34752"/>
        <c:crosses val="autoZero"/>
        <c:auto val="1"/>
        <c:lblAlgn val="ctr"/>
        <c:lblOffset val="100"/>
        <c:noMultiLvlLbl val="0"/>
      </c:catAx>
      <c:valAx>
        <c:axId val="12223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33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6609</c:v>
                </c:pt>
                <c:pt idx="1">
                  <c:v>8891</c:v>
                </c:pt>
                <c:pt idx="2">
                  <c:v>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2758</c:v>
                </c:pt>
                <c:pt idx="1">
                  <c:v>3373</c:v>
                </c:pt>
                <c:pt idx="2">
                  <c:v>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274560"/>
        <c:axId val="122276096"/>
      </c:barChart>
      <c:catAx>
        <c:axId val="1222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76096"/>
        <c:crosses val="autoZero"/>
        <c:auto val="1"/>
        <c:lblAlgn val="ctr"/>
        <c:lblOffset val="100"/>
        <c:noMultiLvlLbl val="0"/>
      </c:catAx>
      <c:valAx>
        <c:axId val="12227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74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52270</c:v>
                </c:pt>
                <c:pt idx="1">
                  <c:v>46922</c:v>
                </c:pt>
                <c:pt idx="2">
                  <c:v>42871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44712</c:v>
                </c:pt>
                <c:pt idx="1">
                  <c:v>39949</c:v>
                </c:pt>
                <c:pt idx="2">
                  <c:v>36755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15904"/>
        <c:axId val="122317440"/>
      </c:barChart>
      <c:catAx>
        <c:axId val="1223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7440"/>
        <c:crosses val="autoZero"/>
        <c:auto val="1"/>
        <c:lblAlgn val="ctr"/>
        <c:lblOffset val="100"/>
        <c:noMultiLvlLbl val="0"/>
      </c:catAx>
      <c:valAx>
        <c:axId val="12231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15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52.9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18.399999999999999</c:v>
                </c:pt>
                <c:pt idx="1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56.1</c:v>
                </c:pt>
                <c:pt idx="1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25.4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2418688"/>
        <c:axId val="122420224"/>
      </c:barChart>
      <c:catAx>
        <c:axId val="122418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420224"/>
        <c:crosses val="autoZero"/>
        <c:auto val="1"/>
        <c:lblAlgn val="ctr"/>
        <c:lblOffset val="100"/>
        <c:noMultiLvlLbl val="0"/>
      </c:catAx>
      <c:valAx>
        <c:axId val="122420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4186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150</c:v>
                </c:pt>
                <c:pt idx="1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11</c:v>
                </c:pt>
                <c:pt idx="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2472320"/>
        <c:axId val="122473856"/>
      </c:barChart>
      <c:catAx>
        <c:axId val="12247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473856"/>
        <c:crosses val="autoZero"/>
        <c:auto val="1"/>
        <c:lblAlgn val="ctr"/>
        <c:lblOffset val="100"/>
        <c:noMultiLvlLbl val="0"/>
      </c:catAx>
      <c:valAx>
        <c:axId val="12247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47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8852</c:v>
                </c:pt>
                <c:pt idx="1">
                  <c:v>17248</c:v>
                </c:pt>
                <c:pt idx="2">
                  <c:v>2490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6080</c:v>
                </c:pt>
                <c:pt idx="1">
                  <c:v>17012</c:v>
                </c:pt>
                <c:pt idx="2">
                  <c:v>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14432"/>
        <c:axId val="122536704"/>
      </c:barChart>
      <c:catAx>
        <c:axId val="12251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536704"/>
        <c:crosses val="autoZero"/>
        <c:auto val="1"/>
        <c:lblAlgn val="ctr"/>
        <c:lblOffset val="100"/>
        <c:noMultiLvlLbl val="0"/>
      </c:catAx>
      <c:valAx>
        <c:axId val="12253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51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2349</c:v>
                </c:pt>
                <c:pt idx="1">
                  <c:v>4601</c:v>
                </c:pt>
                <c:pt idx="2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1553</c:v>
                </c:pt>
                <c:pt idx="1">
                  <c:v>4535</c:v>
                </c:pt>
                <c:pt idx="2">
                  <c:v>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63968"/>
        <c:axId val="122598528"/>
      </c:barChart>
      <c:catAx>
        <c:axId val="12256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598528"/>
        <c:crosses val="autoZero"/>
        <c:auto val="1"/>
        <c:lblAlgn val="ctr"/>
        <c:lblOffset val="100"/>
        <c:noMultiLvlLbl val="0"/>
      </c:catAx>
      <c:valAx>
        <c:axId val="12259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563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107787</c:v>
                </c:pt>
                <c:pt idx="1">
                  <c:v>92922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07328"/>
        <c:axId val="122721408"/>
      </c:barChart>
      <c:catAx>
        <c:axId val="12270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721408"/>
        <c:crosses val="autoZero"/>
        <c:auto val="1"/>
        <c:lblAlgn val="ctr"/>
        <c:lblOffset val="100"/>
        <c:noMultiLvlLbl val="0"/>
      </c:catAx>
      <c:valAx>
        <c:axId val="12272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0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66763</c:v>
                </c:pt>
                <c:pt idx="1">
                  <c:v>59966</c:v>
                </c:pt>
                <c:pt idx="2">
                  <c:v>55021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97920"/>
        <c:axId val="122899456"/>
      </c:barChart>
      <c:catAx>
        <c:axId val="12289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99456"/>
        <c:crosses val="autoZero"/>
        <c:auto val="1"/>
        <c:lblAlgn val="ctr"/>
        <c:lblOffset val="100"/>
        <c:noMultiLvlLbl val="0"/>
      </c:catAx>
      <c:valAx>
        <c:axId val="12289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97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24.1</c:v>
                </c:pt>
                <c:pt idx="1">
                  <c:v>23.9</c:v>
                </c:pt>
                <c:pt idx="2">
                  <c:v>44.8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28.8</c:v>
                </c:pt>
                <c:pt idx="1">
                  <c:v>27.8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47.2</c:v>
                </c:pt>
                <c:pt idx="1">
                  <c:v>48.3</c:v>
                </c:pt>
                <c:pt idx="2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2323200"/>
        <c:axId val="112341376"/>
      </c:barChart>
      <c:catAx>
        <c:axId val="1123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41376"/>
        <c:crosses val="autoZero"/>
        <c:auto val="1"/>
        <c:lblAlgn val="ctr"/>
        <c:lblOffset val="100"/>
        <c:noMultiLvlLbl val="0"/>
      </c:catAx>
      <c:valAx>
        <c:axId val="112341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23232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1841</c:v>
                </c:pt>
                <c:pt idx="1">
                  <c:v>1918</c:v>
                </c:pt>
                <c:pt idx="2">
                  <c:v>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939264"/>
        <c:axId val="122940800"/>
      </c:barChart>
      <c:catAx>
        <c:axId val="12293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40800"/>
        <c:crosses val="autoZero"/>
        <c:auto val="1"/>
        <c:lblAlgn val="ctr"/>
        <c:lblOffset val="100"/>
        <c:noMultiLvlLbl val="0"/>
      </c:catAx>
      <c:valAx>
        <c:axId val="1229408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3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2909</c:v>
                </c:pt>
                <c:pt idx="1">
                  <c:v>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61760"/>
        <c:axId val="123063296"/>
      </c:barChart>
      <c:catAx>
        <c:axId val="12306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63296"/>
        <c:crosses val="autoZero"/>
        <c:auto val="1"/>
        <c:lblAlgn val="ctr"/>
        <c:lblOffset val="100"/>
        <c:noMultiLvlLbl val="0"/>
      </c:catAx>
      <c:valAx>
        <c:axId val="123063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61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670846</c:v>
                </c:pt>
                <c:pt idx="1">
                  <c:v>638864</c:v>
                </c:pt>
                <c:pt idx="2">
                  <c:v>657111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211136"/>
        <c:axId val="123225216"/>
      </c:barChart>
      <c:catAx>
        <c:axId val="12321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25216"/>
        <c:crosses val="autoZero"/>
        <c:auto val="1"/>
        <c:lblAlgn val="ctr"/>
        <c:lblOffset val="100"/>
        <c:noMultiLvlLbl val="0"/>
      </c:catAx>
      <c:valAx>
        <c:axId val="123225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11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17.658358132787459</c:v>
                </c:pt>
                <c:pt idx="1">
                  <c:v>60.75413276452273</c:v>
                </c:pt>
                <c:pt idx="2">
                  <c:v>21.587509102689808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1851</c:v>
                </c:pt>
                <c:pt idx="1">
                  <c:v>1841</c:v>
                </c:pt>
                <c:pt idx="2">
                  <c:v>1770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150</c:v>
                </c:pt>
                <c:pt idx="1">
                  <c:v>158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430016"/>
        <c:axId val="123431552"/>
      </c:barChart>
      <c:catAx>
        <c:axId val="1234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31552"/>
        <c:crosses val="autoZero"/>
        <c:auto val="1"/>
        <c:lblAlgn val="ctr"/>
        <c:lblOffset val="100"/>
        <c:noMultiLvlLbl val="0"/>
      </c:catAx>
      <c:valAx>
        <c:axId val="12343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430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173</c:v>
                </c:pt>
                <c:pt idx="1">
                  <c:v>171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81</c:v>
                </c:pt>
                <c:pt idx="1">
                  <c:v>82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561472"/>
        <c:axId val="123563008"/>
      </c:barChart>
      <c:catAx>
        <c:axId val="12356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63008"/>
        <c:crosses val="autoZero"/>
        <c:auto val="1"/>
        <c:lblAlgn val="ctr"/>
        <c:lblOffset val="100"/>
        <c:noMultiLvlLbl val="0"/>
      </c:catAx>
      <c:valAx>
        <c:axId val="12356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561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99.6</c:v>
                </c:pt>
                <c:pt idx="1">
                  <c:v>100.8</c:v>
                </c:pt>
                <c:pt idx="2">
                  <c:v>101.6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100.6</c:v>
                </c:pt>
                <c:pt idx="1">
                  <c:v>104</c:v>
                </c:pt>
                <c:pt idx="2">
                  <c:v>104.5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80640"/>
        <c:axId val="123682176"/>
      </c:barChart>
      <c:catAx>
        <c:axId val="12368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82176"/>
        <c:crosses val="autoZero"/>
        <c:auto val="1"/>
        <c:lblAlgn val="ctr"/>
        <c:lblOffset val="100"/>
        <c:noMultiLvlLbl val="0"/>
      </c:catAx>
      <c:valAx>
        <c:axId val="123682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806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39313</c:v>
                </c:pt>
                <c:pt idx="1">
                  <c:v>34496</c:v>
                </c:pt>
                <c:pt idx="2">
                  <c:v>32054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765120"/>
        <c:axId val="123766656"/>
      </c:barChart>
      <c:catAx>
        <c:axId val="12376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66656"/>
        <c:crosses val="autoZero"/>
        <c:auto val="1"/>
        <c:lblAlgn val="ctr"/>
        <c:lblOffset val="100"/>
        <c:noMultiLvlLbl val="0"/>
      </c:catAx>
      <c:valAx>
        <c:axId val="12376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65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1691</c:v>
                </c:pt>
                <c:pt idx="1">
                  <c:v>2137</c:v>
                </c:pt>
                <c:pt idx="2">
                  <c:v>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2207</c:v>
                </c:pt>
                <c:pt idx="1">
                  <c:v>2367</c:v>
                </c:pt>
                <c:pt idx="2">
                  <c:v>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998592"/>
        <c:axId val="124000128"/>
      </c:barChart>
      <c:catAx>
        <c:axId val="12399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00128"/>
        <c:crosses val="autoZero"/>
        <c:auto val="1"/>
        <c:lblAlgn val="ctr"/>
        <c:lblOffset val="100"/>
        <c:noMultiLvlLbl val="0"/>
      </c:catAx>
      <c:valAx>
        <c:axId val="12400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985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5426</c:v>
                </c:pt>
                <c:pt idx="1">
                  <c:v>5641</c:v>
                </c:pt>
                <c:pt idx="2">
                  <c:v>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8244</c:v>
                </c:pt>
                <c:pt idx="1">
                  <c:v>9775</c:v>
                </c:pt>
                <c:pt idx="2">
                  <c:v>11484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064512"/>
        <c:axId val="124066048"/>
      </c:barChart>
      <c:catAx>
        <c:axId val="12406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66048"/>
        <c:crosses val="autoZero"/>
        <c:auto val="1"/>
        <c:lblAlgn val="ctr"/>
        <c:lblOffset val="100"/>
        <c:noMultiLvlLbl val="0"/>
      </c:catAx>
      <c:valAx>
        <c:axId val="1240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64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150</c:v>
                </c:pt>
                <c:pt idx="1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11</c:v>
                </c:pt>
                <c:pt idx="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2356352"/>
        <c:axId val="112358144"/>
      </c:barChart>
      <c:catAx>
        <c:axId val="11235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358144"/>
        <c:crosses val="autoZero"/>
        <c:auto val="1"/>
        <c:lblAlgn val="ctr"/>
        <c:lblOffset val="100"/>
        <c:noMultiLvlLbl val="0"/>
      </c:catAx>
      <c:valAx>
        <c:axId val="11235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356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2.3470318063750368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2.3832705462760679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2.368820922138315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2.4998996553879325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2.472376561792212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2.7168733765675261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2.9339617773037689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3.3296062477422463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3.4747332266813458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3.4735290913365331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3.3629206589487324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3.6325322966301412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3.8579923050017486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4.1200350919443345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3.5738737034042631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2.129943405638794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1.6220276492411079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1.1054535863164354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201600"/>
        <c:axId val="124227968"/>
      </c:barChart>
      <c:catAx>
        <c:axId val="1242016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4227968"/>
        <c:crosses val="autoZero"/>
        <c:auto val="1"/>
        <c:lblAlgn val="ctr"/>
        <c:lblOffset val="100"/>
        <c:noMultiLvlLbl val="0"/>
      </c:catAx>
      <c:valAx>
        <c:axId val="1242279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42016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2.4977207438116045</c:v>
                </c:pt>
                <c:pt idx="1">
                  <c:v>2.5258172351905688</c:v>
                </c:pt>
                <c:pt idx="2">
                  <c:v>2.5283975252151674</c:v>
                </c:pt>
                <c:pt idx="3">
                  <c:v>2.595829104524682</c:v>
                </c:pt>
                <c:pt idx="4">
                  <c:v>2.6031112563718826</c:v>
                </c:pt>
                <c:pt idx="5">
                  <c:v>2.874271068068051</c:v>
                </c:pt>
                <c:pt idx="6">
                  <c:v>3.0742148750852927</c:v>
                </c:pt>
                <c:pt idx="7">
                  <c:v>3.4863732016812023</c:v>
                </c:pt>
                <c:pt idx="8">
                  <c:v>3.6521998405954159</c:v>
                </c:pt>
                <c:pt idx="9">
                  <c:v>3.5650433775423025</c:v>
                </c:pt>
                <c:pt idx="10">
                  <c:v>3.3150419440478447</c:v>
                </c:pt>
                <c:pt idx="11">
                  <c:v>3.3926226641207804</c:v>
                </c:pt>
                <c:pt idx="12">
                  <c:v>3.4482995888737893</c:v>
                </c:pt>
                <c:pt idx="13">
                  <c:v>3.4602836025435928</c:v>
                </c:pt>
                <c:pt idx="14">
                  <c:v>2.7329285144983633</c:v>
                </c:pt>
                <c:pt idx="15">
                  <c:v>1.3833794918548845</c:v>
                </c:pt>
                <c:pt idx="16">
                  <c:v>0.93297553311658898</c:v>
                </c:pt>
                <c:pt idx="17">
                  <c:v>0.52660852413144577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239232"/>
        <c:axId val="124253312"/>
      </c:barChart>
      <c:catAx>
        <c:axId val="124239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4253312"/>
        <c:crosses val="autoZero"/>
        <c:auto val="1"/>
        <c:lblAlgn val="ctr"/>
        <c:lblOffset val="100"/>
        <c:noMultiLvlLbl val="0"/>
      </c:catAx>
      <c:valAx>
        <c:axId val="1242533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392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0.28160464057467582</c:v>
                </c:pt>
                <c:pt idx="1">
                  <c:v>0.29608578788218165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1.5605644545158566</c:v>
                </c:pt>
                <c:pt idx="1">
                  <c:v>0.74658416396012994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6.3778068044294036</c:v>
                </c:pt>
                <c:pt idx="1">
                  <c:v>3.3066412812185018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20.326770341103511</c:v>
                </c:pt>
                <c:pt idx="1">
                  <c:v>17.170875797961699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49.907969372414676</c:v>
                </c:pt>
                <c:pt idx="1">
                  <c:v>60.562353007055655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5.8941109478181808</c:v>
                </c:pt>
                <c:pt idx="1">
                  <c:v>4.935463097771307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15.651173439143692</c:v>
                </c:pt>
                <c:pt idx="1">
                  <c:v>12.981996864150522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429824"/>
        <c:axId val="124431360"/>
      </c:barChart>
      <c:catAx>
        <c:axId val="12442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31360"/>
        <c:crosses val="autoZero"/>
        <c:auto val="1"/>
        <c:lblAlgn val="ctr"/>
        <c:lblOffset val="100"/>
        <c:noMultiLvlLbl val="0"/>
      </c:catAx>
      <c:valAx>
        <c:axId val="124431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29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24.789250511389358</c:v>
                </c:pt>
                <c:pt idx="1">
                  <c:v>21.34897524918804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29.951137508933911</c:v>
                </c:pt>
                <c:pt idx="1">
                  <c:v>36.151024750811963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44.925733423785793</c:v>
                </c:pt>
                <c:pt idx="1">
                  <c:v>42.124118042333969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0.33387855589093302</c:v>
                </c:pt>
                <c:pt idx="1">
                  <c:v>0.37588195766603205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334272"/>
        <c:axId val="127335808"/>
      </c:barChart>
      <c:catAx>
        <c:axId val="1273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35808"/>
        <c:crosses val="autoZero"/>
        <c:auto val="1"/>
        <c:lblAlgn val="ctr"/>
        <c:lblOffset val="100"/>
        <c:noMultiLvlLbl val="0"/>
      </c:catAx>
      <c:valAx>
        <c:axId val="127335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342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50</c:v>
                </c:pt>
                <c:pt idx="1">
                  <c:v>87</c:v>
                </c:pt>
                <c:pt idx="2">
                  <c:v>736</c:v>
                </c:pt>
                <c:pt idx="3">
                  <c:v>1115</c:v>
                </c:pt>
                <c:pt idx="4">
                  <c:v>1353</c:v>
                </c:pt>
                <c:pt idx="5">
                  <c:v>4007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79</c:v>
                </c:pt>
                <c:pt idx="1">
                  <c:v>124</c:v>
                </c:pt>
                <c:pt idx="2">
                  <c:v>774</c:v>
                </c:pt>
                <c:pt idx="3">
                  <c:v>1031</c:v>
                </c:pt>
                <c:pt idx="4">
                  <c:v>858</c:v>
                </c:pt>
                <c:pt idx="5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7871232"/>
        <c:axId val="127877120"/>
      </c:barChart>
      <c:catAx>
        <c:axId val="1278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77120"/>
        <c:crosses val="autoZero"/>
        <c:auto val="1"/>
        <c:lblAlgn val="ctr"/>
        <c:lblOffset val="100"/>
        <c:noMultiLvlLbl val="0"/>
      </c:catAx>
      <c:valAx>
        <c:axId val="127877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71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</c:v>
                </c:pt>
                <c:pt idx="1">
                  <c:v>0.46</c:v>
                </c:pt>
                <c:pt idx="3">
                  <c:v>0.45</c:v>
                </c:pt>
                <c:pt idx="4">
                  <c:v>1.0900000000000001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7918080"/>
        <c:axId val="127919616"/>
      </c:barChart>
      <c:catAx>
        <c:axId val="12791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919616"/>
        <c:crosses val="autoZero"/>
        <c:auto val="1"/>
        <c:lblAlgn val="ctr"/>
        <c:lblOffset val="100"/>
        <c:noMultiLvlLbl val="0"/>
      </c:catAx>
      <c:valAx>
        <c:axId val="12791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91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10.94650205761317</c:v>
                </c:pt>
                <c:pt idx="1">
                  <c:v>61.56538220457869</c:v>
                </c:pt>
                <c:pt idx="2">
                  <c:v>18.677894502032025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89.053497942386826</c:v>
                </c:pt>
                <c:pt idx="1">
                  <c:v>38.434617795421303</c:v>
                </c:pt>
                <c:pt idx="2">
                  <c:v>81.322105497967982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8049152"/>
        <c:axId val="128050688"/>
      </c:barChart>
      <c:catAx>
        <c:axId val="128049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050688"/>
        <c:crosses val="autoZero"/>
        <c:auto val="1"/>
        <c:lblAlgn val="ctr"/>
        <c:lblOffset val="100"/>
        <c:noMultiLvlLbl val="0"/>
      </c:catAx>
      <c:valAx>
        <c:axId val="1280506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049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</c:v>
                </c:pt>
                <c:pt idx="1">
                  <c:v>12.8</c:v>
                </c:pt>
                <c:pt idx="2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108800"/>
        <c:axId val="129314816"/>
      </c:barChart>
      <c:catAx>
        <c:axId val="1281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14816"/>
        <c:crosses val="autoZero"/>
        <c:auto val="1"/>
        <c:lblAlgn val="ctr"/>
        <c:lblOffset val="100"/>
        <c:noMultiLvlLbl val="0"/>
      </c:catAx>
      <c:valAx>
        <c:axId val="12931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10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8024</c:v>
                </c:pt>
                <c:pt idx="1">
                  <c:v>8141</c:v>
                </c:pt>
                <c:pt idx="2">
                  <c:v>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8589</c:v>
                </c:pt>
                <c:pt idx="1">
                  <c:v>8596</c:v>
                </c:pt>
                <c:pt idx="2">
                  <c:v>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70368"/>
        <c:axId val="129376256"/>
      </c:barChart>
      <c:catAx>
        <c:axId val="12937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376256"/>
        <c:crosses val="autoZero"/>
        <c:auto val="1"/>
        <c:lblAlgn val="ctr"/>
        <c:lblOffset val="100"/>
        <c:noMultiLvlLbl val="0"/>
      </c:catAx>
      <c:valAx>
        <c:axId val="12937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370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14933</c:v>
                </c:pt>
                <c:pt idx="1">
                  <c:v>17257</c:v>
                </c:pt>
                <c:pt idx="2">
                  <c:v>14802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15461</c:v>
                </c:pt>
                <c:pt idx="1">
                  <c:v>17869</c:v>
                </c:pt>
                <c:pt idx="2">
                  <c:v>14500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415808"/>
        <c:axId val="129438080"/>
      </c:barChart>
      <c:catAx>
        <c:axId val="12941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438080"/>
        <c:crosses val="autoZero"/>
        <c:auto val="1"/>
        <c:lblAlgn val="ctr"/>
        <c:lblOffset val="100"/>
        <c:noMultiLvlLbl val="0"/>
      </c:catAx>
      <c:valAx>
        <c:axId val="12943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415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8852</c:v>
                </c:pt>
                <c:pt idx="1">
                  <c:v>17248</c:v>
                </c:pt>
                <c:pt idx="2">
                  <c:v>2490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6080</c:v>
                </c:pt>
                <c:pt idx="1">
                  <c:v>17012</c:v>
                </c:pt>
                <c:pt idx="2">
                  <c:v>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390528"/>
        <c:axId val="112392064"/>
      </c:barChart>
      <c:catAx>
        <c:axId val="112390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392064"/>
        <c:crosses val="autoZero"/>
        <c:auto val="1"/>
        <c:lblAlgn val="ctr"/>
        <c:lblOffset val="100"/>
        <c:noMultiLvlLbl val="0"/>
      </c:catAx>
      <c:valAx>
        <c:axId val="11239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90528"/>
        <c:crosses val="autoZero"/>
        <c:crossBetween val="between"/>
        <c:majorUnit val="4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28.048635589528299</c:v>
                </c:pt>
                <c:pt idx="1">
                  <c:v>32.426305380279032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28.521129549685138</c:v>
                </c:pt>
                <c:pt idx="1">
                  <c:v>28.445921401375006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17.183650837656934</c:v>
                </c:pt>
                <c:pt idx="1">
                  <c:v>17.925294083352394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14.023921739474831</c:v>
                </c:pt>
                <c:pt idx="1">
                  <c:v>14.071378278866808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7.0874094023525682</c:v>
                </c:pt>
                <c:pt idx="1">
                  <c:v>4.7687919598530817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5.1352528813022298</c:v>
                </c:pt>
                <c:pt idx="1">
                  <c:v>2.3623088962736736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0771968"/>
        <c:axId val="130810624"/>
      </c:barChart>
      <c:catAx>
        <c:axId val="130771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810624"/>
        <c:crosses val="autoZero"/>
        <c:auto val="1"/>
        <c:lblAlgn val="ctr"/>
        <c:lblOffset val="100"/>
        <c:noMultiLvlLbl val="0"/>
      </c:catAx>
      <c:valAx>
        <c:axId val="1308106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7719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52.71</c:v>
                </c:pt>
                <c:pt idx="1">
                  <c:v>39.32</c:v>
                </c:pt>
                <c:pt idx="2">
                  <c:v>6.48</c:v>
                </c:pt>
                <c:pt idx="3">
                  <c:v>1.06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54.89</c:v>
                </c:pt>
                <c:pt idx="1">
                  <c:v>35.299999999999997</c:v>
                </c:pt>
                <c:pt idx="2">
                  <c:v>7.91</c:v>
                </c:pt>
                <c:pt idx="3">
                  <c:v>1.39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0848256"/>
        <c:axId val="130849792"/>
      </c:barChart>
      <c:catAx>
        <c:axId val="13084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849792"/>
        <c:crosses val="autoZero"/>
        <c:auto val="1"/>
        <c:lblAlgn val="ctr"/>
        <c:lblOffset val="100"/>
        <c:noMultiLvlLbl val="0"/>
      </c:catAx>
      <c:valAx>
        <c:axId val="130849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8482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62494</c:v>
                </c:pt>
                <c:pt idx="1">
                  <c:v>71236</c:v>
                </c:pt>
                <c:pt idx="2">
                  <c:v>81386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904064"/>
        <c:axId val="130905600"/>
      </c:barChart>
      <c:catAx>
        <c:axId val="13090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05600"/>
        <c:crosses val="autoZero"/>
        <c:auto val="1"/>
        <c:lblAlgn val="ctr"/>
        <c:lblOffset val="100"/>
        <c:noMultiLvlLbl val="0"/>
      </c:catAx>
      <c:valAx>
        <c:axId val="13090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04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269932</c:v>
                </c:pt>
                <c:pt idx="1">
                  <c:v>276732</c:v>
                </c:pt>
                <c:pt idx="2">
                  <c:v>282596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314213</c:v>
                </c:pt>
                <c:pt idx="1">
                  <c:v>319936</c:v>
                </c:pt>
                <c:pt idx="2">
                  <c:v>321696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31040"/>
        <c:axId val="131032576"/>
      </c:barChart>
      <c:catAx>
        <c:axId val="1310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32576"/>
        <c:crosses val="autoZero"/>
        <c:auto val="1"/>
        <c:lblAlgn val="ctr"/>
        <c:lblOffset val="100"/>
        <c:noMultiLvlLbl val="0"/>
      </c:catAx>
      <c:valAx>
        <c:axId val="13103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31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22.3</c:v>
                </c:pt>
                <c:pt idx="1">
                  <c:v>18.8</c:v>
                </c:pt>
                <c:pt idx="2">
                  <c:v>2.2000000000000002</c:v>
                </c:pt>
                <c:pt idx="3">
                  <c:v>56.699999999999996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91.748288883644094</c:v>
                </c:pt>
                <c:pt idx="1">
                  <c:v>95.202042694694327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8.2517111163559136</c:v>
                </c:pt>
                <c:pt idx="1">
                  <c:v>4.7979573053056619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1152512"/>
        <c:axId val="131158400"/>
      </c:barChart>
      <c:catAx>
        <c:axId val="131152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158400"/>
        <c:crosses val="autoZero"/>
        <c:auto val="1"/>
        <c:lblAlgn val="ctr"/>
        <c:lblOffset val="100"/>
        <c:noMultiLvlLbl val="0"/>
      </c:catAx>
      <c:valAx>
        <c:axId val="1311584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1525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3464</c:v>
                </c:pt>
                <c:pt idx="1">
                  <c:v>2757</c:v>
                </c:pt>
                <c:pt idx="2">
                  <c:v>2990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187840"/>
        <c:axId val="131189376"/>
      </c:barChart>
      <c:catAx>
        <c:axId val="13118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89376"/>
        <c:crosses val="autoZero"/>
        <c:auto val="1"/>
        <c:lblAlgn val="ctr"/>
        <c:lblOffset val="100"/>
        <c:noMultiLvlLbl val="0"/>
      </c:catAx>
      <c:valAx>
        <c:axId val="13118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87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15.9</c:v>
                </c:pt>
                <c:pt idx="1">
                  <c:v>12.7</c:v>
                </c:pt>
                <c:pt idx="2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206144"/>
        <c:axId val="131244800"/>
      </c:barChart>
      <c:catAx>
        <c:axId val="1312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44800"/>
        <c:crosses val="autoZero"/>
        <c:auto val="1"/>
        <c:lblAlgn val="ctr"/>
        <c:lblOffset val="100"/>
        <c:noMultiLvlLbl val="0"/>
      </c:catAx>
      <c:valAx>
        <c:axId val="13124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06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17.100000000000001</c:v>
                </c:pt>
                <c:pt idx="2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282048"/>
        <c:axId val="131283584"/>
      </c:barChart>
      <c:catAx>
        <c:axId val="1312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83584"/>
        <c:crosses val="autoZero"/>
        <c:auto val="1"/>
        <c:lblAlgn val="ctr"/>
        <c:lblOffset val="100"/>
        <c:noMultiLvlLbl val="0"/>
      </c:catAx>
      <c:valAx>
        <c:axId val="13128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8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3.86</c:v>
                </c:pt>
                <c:pt idx="1">
                  <c:v>2.83</c:v>
                </c:pt>
                <c:pt idx="2">
                  <c:v>2.88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3.84</c:v>
                </c:pt>
                <c:pt idx="1">
                  <c:v>3.14</c:v>
                </c:pt>
                <c:pt idx="2">
                  <c:v>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1323008"/>
        <c:axId val="131324544"/>
      </c:barChart>
      <c:catAx>
        <c:axId val="1313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324544"/>
        <c:crosses val="autoZero"/>
        <c:auto val="1"/>
        <c:lblAlgn val="ctr"/>
        <c:lblOffset val="100"/>
        <c:noMultiLvlLbl val="0"/>
      </c:catAx>
      <c:valAx>
        <c:axId val="13132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1323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2349</c:v>
                </c:pt>
                <c:pt idx="1">
                  <c:v>4601</c:v>
                </c:pt>
                <c:pt idx="2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1553</c:v>
                </c:pt>
                <c:pt idx="1">
                  <c:v>4535</c:v>
                </c:pt>
                <c:pt idx="2">
                  <c:v>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484736"/>
        <c:axId val="112486272"/>
      </c:barChart>
      <c:catAx>
        <c:axId val="112484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486272"/>
        <c:crosses val="autoZero"/>
        <c:auto val="1"/>
        <c:lblAlgn val="ctr"/>
        <c:lblOffset val="100"/>
        <c:noMultiLvlLbl val="0"/>
      </c:catAx>
      <c:valAx>
        <c:axId val="11248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484736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3.2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66272"/>
        <c:axId val="131392640"/>
      </c:barChart>
      <c:catAx>
        <c:axId val="1313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92640"/>
        <c:crosses val="autoZero"/>
        <c:auto val="1"/>
        <c:lblAlgn val="ctr"/>
        <c:lblOffset val="100"/>
        <c:noMultiLvlLbl val="0"/>
      </c:catAx>
      <c:valAx>
        <c:axId val="13139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66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24.1</c:v>
                </c:pt>
                <c:pt idx="1">
                  <c:v>23.9</c:v>
                </c:pt>
                <c:pt idx="2">
                  <c:v>44.8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28.8</c:v>
                </c:pt>
                <c:pt idx="1">
                  <c:v>27.8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47.2</c:v>
                </c:pt>
                <c:pt idx="1">
                  <c:v>48.3</c:v>
                </c:pt>
                <c:pt idx="2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1613056"/>
        <c:axId val="131614592"/>
      </c:barChart>
      <c:catAx>
        <c:axId val="1316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614592"/>
        <c:crosses val="autoZero"/>
        <c:auto val="1"/>
        <c:lblAlgn val="ctr"/>
        <c:lblOffset val="100"/>
        <c:noMultiLvlLbl val="0"/>
      </c:catAx>
      <c:valAx>
        <c:axId val="131614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16130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197468</c:v>
                </c:pt>
                <c:pt idx="1">
                  <c:v>283271</c:v>
                </c:pt>
                <c:pt idx="2">
                  <c:v>353834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71337</c:v>
                </c:pt>
                <c:pt idx="1">
                  <c:v>145102</c:v>
                </c:pt>
                <c:pt idx="2">
                  <c:v>334015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683072"/>
        <c:axId val="131684608"/>
      </c:barChart>
      <c:catAx>
        <c:axId val="13168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684608"/>
        <c:crosses val="autoZero"/>
        <c:auto val="1"/>
        <c:lblAlgn val="ctr"/>
        <c:lblOffset val="100"/>
        <c:noMultiLvlLbl val="0"/>
      </c:catAx>
      <c:valAx>
        <c:axId val="131684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683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587903</c:v>
                </c:pt>
                <c:pt idx="1">
                  <c:v>791373</c:v>
                </c:pt>
                <c:pt idx="2">
                  <c:v>1001175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177045</c:v>
                </c:pt>
                <c:pt idx="1">
                  <c:v>388611</c:v>
                </c:pt>
                <c:pt idx="2">
                  <c:v>941139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810432"/>
        <c:axId val="131811968"/>
      </c:barChart>
      <c:catAx>
        <c:axId val="131810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11968"/>
        <c:crosses val="autoZero"/>
        <c:auto val="1"/>
        <c:lblAlgn val="ctr"/>
        <c:lblOffset val="100"/>
        <c:noMultiLvlLbl val="0"/>
      </c:catAx>
      <c:valAx>
        <c:axId val="131811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810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</c:v>
                </c:pt>
                <c:pt idx="1">
                  <c:v>2.8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2.7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876352"/>
        <c:axId val="131877888"/>
      </c:barChart>
      <c:catAx>
        <c:axId val="13187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77888"/>
        <c:crosses val="autoZero"/>
        <c:auto val="1"/>
        <c:lblAlgn val="ctr"/>
        <c:lblOffset val="100"/>
        <c:noMultiLvlLbl val="0"/>
      </c:catAx>
      <c:valAx>
        <c:axId val="131877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876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28.6</c:v>
                </c:pt>
                <c:pt idx="1">
                  <c:v>29.6</c:v>
                </c:pt>
                <c:pt idx="2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</c:v>
                </c:pt>
                <c:pt idx="1">
                  <c:v>35.9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917696"/>
        <c:axId val="131919232"/>
      </c:barChart>
      <c:catAx>
        <c:axId val="13191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919232"/>
        <c:crosses val="autoZero"/>
        <c:auto val="1"/>
        <c:lblAlgn val="ctr"/>
        <c:lblOffset val="100"/>
        <c:noMultiLvlLbl val="0"/>
      </c:catAx>
      <c:valAx>
        <c:axId val="131919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9176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5407.1779999999999</c:v>
                </c:pt>
                <c:pt idx="1">
                  <c:v>5855.0129999999999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065152"/>
        <c:axId val="132066688"/>
      </c:barChart>
      <c:catAx>
        <c:axId val="132065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066688"/>
        <c:crosses val="autoZero"/>
        <c:auto val="1"/>
        <c:lblAlgn val="ctr"/>
        <c:lblOffset val="100"/>
        <c:noMultiLvlLbl val="0"/>
      </c:catAx>
      <c:valAx>
        <c:axId val="132066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06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126150</c:v>
                </c:pt>
                <c:pt idx="1">
                  <c:v>12434.26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109824"/>
        <c:axId val="132111360"/>
      </c:barChart>
      <c:catAx>
        <c:axId val="13210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11360"/>
        <c:crosses val="autoZero"/>
        <c:auto val="1"/>
        <c:lblAlgn val="ctr"/>
        <c:lblOffset val="100"/>
        <c:noMultiLvlLbl val="0"/>
      </c:catAx>
      <c:valAx>
        <c:axId val="13211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09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57</c:v>
                </c:pt>
                <c:pt idx="1">
                  <c:v>56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52</c:v>
                </c:pt>
                <c:pt idx="1">
                  <c:v>50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167168"/>
        <c:axId val="132168704"/>
      </c:barChart>
      <c:catAx>
        <c:axId val="1321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68704"/>
        <c:crosses val="autoZero"/>
        <c:auto val="1"/>
        <c:lblAlgn val="ctr"/>
        <c:lblOffset val="100"/>
        <c:noMultiLvlLbl val="0"/>
      </c:catAx>
      <c:valAx>
        <c:axId val="132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67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896496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847494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1617476</v>
      </c>
      <c r="C4" s="35">
        <v>790186</v>
      </c>
      <c r="D4" s="63">
        <v>827290</v>
      </c>
      <c r="E4" s="211"/>
    </row>
    <row r="5" spans="1:5" ht="30" x14ac:dyDescent="0.25">
      <c r="A5" s="201" t="s">
        <v>716</v>
      </c>
      <c r="B5" s="72">
        <v>1713943</v>
      </c>
      <c r="C5" s="61">
        <v>833174</v>
      </c>
      <c r="D5" s="111">
        <v>880769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252286</v>
      </c>
      <c r="C4" s="71">
        <v>355048</v>
      </c>
    </row>
    <row r="5" spans="1:6" x14ac:dyDescent="0.25">
      <c r="A5" s="286" t="s">
        <v>719</v>
      </c>
      <c r="B5" s="214">
        <v>76736</v>
      </c>
      <c r="C5" s="214">
        <v>101890</v>
      </c>
    </row>
    <row r="6" spans="1:6" x14ac:dyDescent="0.25">
      <c r="A6" s="286" t="s">
        <v>720</v>
      </c>
      <c r="B6" s="214">
        <v>134953</v>
      </c>
      <c r="C6" s="214">
        <v>142517</v>
      </c>
    </row>
    <row r="7" spans="1:6" x14ac:dyDescent="0.25">
      <c r="A7" s="286" t="s">
        <v>721</v>
      </c>
      <c r="B7" s="214">
        <v>248134</v>
      </c>
      <c r="C7" s="214">
        <v>178118</v>
      </c>
    </row>
    <row r="8" spans="1:6" x14ac:dyDescent="0.25">
      <c r="A8" s="286" t="s">
        <v>722</v>
      </c>
      <c r="B8" s="214">
        <v>3671</v>
      </c>
      <c r="C8" s="214">
        <v>7888</v>
      </c>
    </row>
    <row r="9" spans="1:6" x14ac:dyDescent="0.25">
      <c r="A9" s="286" t="s">
        <v>723</v>
      </c>
      <c r="B9" s="214">
        <v>77485</v>
      </c>
      <c r="C9" s="214">
        <v>70080</v>
      </c>
    </row>
    <row r="10" spans="1:6" ht="30" x14ac:dyDescent="0.25">
      <c r="A10" s="293" t="s">
        <v>724</v>
      </c>
      <c r="B10" s="214">
        <v>157913</v>
      </c>
      <c r="C10" s="214">
        <v>22317</v>
      </c>
    </row>
    <row r="11" spans="1:6" x14ac:dyDescent="0.25">
      <c r="A11" s="286" t="s">
        <v>887</v>
      </c>
      <c r="B11" s="214">
        <v>41014</v>
      </c>
      <c r="C11" s="214">
        <v>61759</v>
      </c>
    </row>
    <row r="12" spans="1:6" x14ac:dyDescent="0.25">
      <c r="A12" s="294" t="s">
        <v>16</v>
      </c>
      <c r="B12" s="1">
        <f>SUM(B4:B11)</f>
        <v>992192</v>
      </c>
      <c r="C12" s="1">
        <f>SUM(C4:C11)</f>
        <v>939617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296806</v>
      </c>
      <c r="C19" s="71">
        <v>351982</v>
      </c>
    </row>
    <row r="20" spans="1:3" x14ac:dyDescent="0.25">
      <c r="A20" s="286" t="s">
        <v>719</v>
      </c>
      <c r="B20" s="214">
        <v>39774</v>
      </c>
      <c r="C20" s="214">
        <v>53377</v>
      </c>
    </row>
    <row r="21" spans="1:3" x14ac:dyDescent="0.25">
      <c r="A21" s="286" t="s">
        <v>720</v>
      </c>
      <c r="B21" s="214">
        <v>123552</v>
      </c>
      <c r="C21" s="214">
        <v>131419</v>
      </c>
    </row>
    <row r="22" spans="1:3" x14ac:dyDescent="0.25">
      <c r="A22" s="286" t="s">
        <v>721</v>
      </c>
      <c r="B22" s="214">
        <v>233373</v>
      </c>
      <c r="C22" s="214">
        <v>173931</v>
      </c>
    </row>
    <row r="23" spans="1:3" x14ac:dyDescent="0.25">
      <c r="A23" s="286" t="s">
        <v>722</v>
      </c>
      <c r="B23" s="214">
        <v>1542</v>
      </c>
      <c r="C23" s="214">
        <v>3291</v>
      </c>
    </row>
    <row r="24" spans="1:3" x14ac:dyDescent="0.25">
      <c r="A24" s="286" t="s">
        <v>723</v>
      </c>
      <c r="B24" s="214">
        <v>58673</v>
      </c>
      <c r="C24" s="214">
        <v>50942</v>
      </c>
    </row>
    <row r="25" spans="1:3" ht="30" x14ac:dyDescent="0.25">
      <c r="A25" s="293" t="s">
        <v>724</v>
      </c>
      <c r="B25" s="214">
        <v>108848</v>
      </c>
      <c r="C25" s="214">
        <v>18175</v>
      </c>
    </row>
    <row r="26" spans="1:3" x14ac:dyDescent="0.25">
      <c r="A26" s="286" t="s">
        <v>887</v>
      </c>
      <c r="B26" s="214">
        <v>31923</v>
      </c>
      <c r="C26" s="214">
        <v>62622</v>
      </c>
    </row>
    <row r="27" spans="1:3" x14ac:dyDescent="0.25">
      <c r="A27" s="294" t="s">
        <v>16</v>
      </c>
      <c r="B27" s="1">
        <f>SUM(B19:B26)</f>
        <v>894491</v>
      </c>
      <c r="C27" s="1">
        <f>SUM(C19:C26)</f>
        <v>845739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73.8</v>
      </c>
      <c r="C4" s="1018">
        <v>70.86</v>
      </c>
      <c r="D4" s="1018">
        <v>76.87</v>
      </c>
      <c r="E4" s="1019">
        <v>85</v>
      </c>
      <c r="F4" s="1019">
        <v>139.5</v>
      </c>
      <c r="G4" s="1020">
        <v>43.1</v>
      </c>
      <c r="H4" s="1021">
        <v>41.5</v>
      </c>
      <c r="I4" s="1022">
        <v>44.6</v>
      </c>
      <c r="J4" s="1019">
        <v>16.600000000000001</v>
      </c>
    </row>
    <row r="5" spans="1:12" x14ac:dyDescent="0.25">
      <c r="A5" s="498">
        <v>2021</v>
      </c>
      <c r="B5" s="757">
        <v>72.47</v>
      </c>
      <c r="C5" s="758">
        <v>69.56</v>
      </c>
      <c r="D5" s="758">
        <v>75.55</v>
      </c>
      <c r="E5" s="1023">
        <v>84</v>
      </c>
      <c r="F5" s="1023">
        <v>139.80000000000001</v>
      </c>
      <c r="G5" s="1024">
        <v>43.1</v>
      </c>
      <c r="H5" s="1025">
        <v>41.5</v>
      </c>
      <c r="I5" s="1026">
        <v>44.7</v>
      </c>
      <c r="J5" s="1023">
        <v>17.100000000000001</v>
      </c>
    </row>
    <row r="6" spans="1:12" x14ac:dyDescent="0.25">
      <c r="A6" s="499">
        <v>2022</v>
      </c>
      <c r="B6" s="1011">
        <v>74.69</v>
      </c>
      <c r="C6" s="1012">
        <v>71.989999999999995</v>
      </c>
      <c r="D6" s="1012">
        <v>77.459999999999994</v>
      </c>
      <c r="E6" s="1013">
        <v>81</v>
      </c>
      <c r="F6" s="1013">
        <v>146.30000000000001</v>
      </c>
      <c r="G6" s="1014">
        <v>43.6</v>
      </c>
      <c r="H6" s="1015">
        <v>42</v>
      </c>
      <c r="I6" s="1016">
        <v>45.1</v>
      </c>
      <c r="J6" s="1013">
        <v>14.6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16.600000000000001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17.100000000000001</v>
      </c>
    </row>
    <row r="13" spans="1:12" x14ac:dyDescent="0.25">
      <c r="A13" s="633">
        <f t="shared" si="0"/>
        <v>2022</v>
      </c>
      <c r="B13" s="627">
        <f t="shared" si="1"/>
        <v>14.6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579602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604293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34.700000000000003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81386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79626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562927</v>
      </c>
      <c r="C5" s="70">
        <v>584145</v>
      </c>
      <c r="D5" s="55">
        <v>314213</v>
      </c>
      <c r="E5" s="110">
        <v>269932</v>
      </c>
      <c r="F5" s="55">
        <v>31.7</v>
      </c>
      <c r="G5" s="55">
        <v>35</v>
      </c>
      <c r="H5" s="110">
        <v>28.6</v>
      </c>
      <c r="I5" s="55"/>
      <c r="J5" s="70"/>
      <c r="K5" s="55"/>
      <c r="L5" s="55"/>
      <c r="M5" s="71">
        <v>54</v>
      </c>
      <c r="N5" s="71">
        <v>52</v>
      </c>
      <c r="O5" s="71">
        <v>57</v>
      </c>
    </row>
    <row r="6" spans="1:16" x14ac:dyDescent="0.25">
      <c r="A6" s="215">
        <v>2021</v>
      </c>
      <c r="B6" s="212">
        <v>575228</v>
      </c>
      <c r="C6" s="212">
        <v>596668</v>
      </c>
      <c r="D6" s="58">
        <v>319936</v>
      </c>
      <c r="E6" s="160">
        <v>276732</v>
      </c>
      <c r="F6" s="58">
        <v>32.700000000000003</v>
      </c>
      <c r="G6" s="58">
        <v>35.9</v>
      </c>
      <c r="H6" s="160">
        <v>29.6</v>
      </c>
      <c r="I6" s="58">
        <v>62494</v>
      </c>
      <c r="J6" s="212">
        <v>96982</v>
      </c>
      <c r="K6" s="58">
        <v>44712</v>
      </c>
      <c r="L6" s="58">
        <v>52270</v>
      </c>
      <c r="M6" s="214">
        <v>53</v>
      </c>
      <c r="N6" s="214">
        <v>50</v>
      </c>
      <c r="O6" s="214">
        <v>56</v>
      </c>
    </row>
    <row r="7" spans="1:16" x14ac:dyDescent="0.25">
      <c r="A7" s="229">
        <v>2022</v>
      </c>
      <c r="B7" s="167">
        <v>579602</v>
      </c>
      <c r="C7" s="167">
        <v>604293</v>
      </c>
      <c r="D7" s="94">
        <v>321696</v>
      </c>
      <c r="E7" s="169">
        <v>282596</v>
      </c>
      <c r="F7" s="94">
        <v>34.700000000000003</v>
      </c>
      <c r="G7" s="58">
        <v>38</v>
      </c>
      <c r="H7" s="160">
        <v>31.5</v>
      </c>
      <c r="I7" s="94">
        <v>71236</v>
      </c>
      <c r="J7" s="167">
        <v>86871</v>
      </c>
      <c r="K7" s="94">
        <v>39949</v>
      </c>
      <c r="L7" s="94">
        <v>46922</v>
      </c>
      <c r="M7" s="214">
        <v>50</v>
      </c>
      <c r="N7" s="214">
        <v>47</v>
      </c>
      <c r="O7" s="214">
        <v>53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81386</v>
      </c>
      <c r="J8" s="1072">
        <v>79626</v>
      </c>
      <c r="K8" s="1073">
        <v>36755</v>
      </c>
      <c r="L8" s="1073">
        <v>42871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62494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71236</v>
      </c>
      <c r="F14" s="514">
        <f>A5</f>
        <v>2020</v>
      </c>
      <c r="G14" s="310">
        <f>IF(ISBLANK(E5),"",E5)</f>
        <v>269932</v>
      </c>
      <c r="H14" s="310">
        <f>IF(ISBLANK(D5),"",D5)</f>
        <v>314213</v>
      </c>
      <c r="K14" s="514">
        <f>A6</f>
        <v>2021</v>
      </c>
      <c r="L14" s="310">
        <f>IF(ISBLANK(L6),"",L6)</f>
        <v>52270</v>
      </c>
      <c r="M14" s="310">
        <f>IF(ISBLANK(K6),"",K6)</f>
        <v>44712</v>
      </c>
    </row>
    <row r="15" spans="1:16" x14ac:dyDescent="0.25">
      <c r="A15" s="481">
        <f>A8</f>
        <v>2023</v>
      </c>
      <c r="B15" s="311">
        <f t="shared" si="0"/>
        <v>81386</v>
      </c>
      <c r="F15" s="486">
        <f t="shared" ref="F15:F16" si="1">A6</f>
        <v>2021</v>
      </c>
      <c r="G15" s="479">
        <f t="shared" ref="G15:G16" si="2">IF(ISBLANK(E6),"",E6)</f>
        <v>276732</v>
      </c>
      <c r="H15" s="479">
        <f t="shared" ref="H15:H16" si="3">IF(ISBLANK(D6),"",D6)</f>
        <v>319936</v>
      </c>
      <c r="K15" s="486">
        <f>A7</f>
        <v>2022</v>
      </c>
      <c r="L15" s="479">
        <f t="shared" ref="L15:L16" si="4">IF(ISBLANK(L7),"",L7)</f>
        <v>46922</v>
      </c>
      <c r="M15" s="479">
        <f t="shared" ref="M15:M16" si="5">IF(ISBLANK(K7),"",K7)</f>
        <v>39949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282596</v>
      </c>
      <c r="H16" s="311">
        <f t="shared" si="3"/>
        <v>321696</v>
      </c>
      <c r="K16" s="481">
        <f>A8</f>
        <v>2023</v>
      </c>
      <c r="L16" s="311">
        <f t="shared" si="4"/>
        <v>42871</v>
      </c>
      <c r="M16" s="311">
        <f t="shared" si="5"/>
        <v>36755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562927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575228</v>
      </c>
      <c r="C21" s="373"/>
      <c r="D21" s="197"/>
      <c r="F21" s="514">
        <f>A5</f>
        <v>2020</v>
      </c>
      <c r="G21" s="310">
        <f>IF(ISBLANK(E5),"",E5)</f>
        <v>269932</v>
      </c>
      <c r="H21" s="310">
        <f>IF(ISBLANK(D5),"",D5)</f>
        <v>314213</v>
      </c>
      <c r="K21" s="514">
        <f>A6</f>
        <v>2021</v>
      </c>
      <c r="L21" s="310">
        <f>IF(ISBLANK(L6),"",L6)</f>
        <v>52270</v>
      </c>
      <c r="M21" s="310">
        <f>IF(ISBLANK(K6),"",K6)</f>
        <v>44712</v>
      </c>
    </row>
    <row r="22" spans="1:15" x14ac:dyDescent="0.25">
      <c r="A22" s="481">
        <f t="shared" si="6"/>
        <v>2022</v>
      </c>
      <c r="B22" s="311">
        <f t="shared" si="7"/>
        <v>579602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276732</v>
      </c>
      <c r="H22" s="479">
        <f t="shared" ref="H22:H23" si="10">IF(ISBLANK(D6),"",D6)</f>
        <v>319936</v>
      </c>
      <c r="K22" s="486">
        <f>A7</f>
        <v>2022</v>
      </c>
      <c r="L22" s="479">
        <f>IF(ISBLANK(L7),"",L7)</f>
        <v>46922</v>
      </c>
      <c r="M22" s="479">
        <f>IF(ISBLANK(K7),"",K7)</f>
        <v>39949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282596</v>
      </c>
      <c r="H23" s="311">
        <f t="shared" si="10"/>
        <v>321696</v>
      </c>
      <c r="K23" s="481">
        <f>A8</f>
        <v>2023</v>
      </c>
      <c r="L23" s="311">
        <f>IF(ISBLANK(L8),"",L8)</f>
        <v>42871</v>
      </c>
      <c r="M23" s="311">
        <f>IF(ISBLANK(K8),"",K8)</f>
        <v>36755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562927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575228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579602</v>
      </c>
      <c r="C28" s="373"/>
      <c r="D28" s="197"/>
      <c r="F28" s="514">
        <f>A5</f>
        <v>2020</v>
      </c>
      <c r="G28" s="310">
        <f>IF(ISBLANK(H5),"",H5)</f>
        <v>28.6</v>
      </c>
      <c r="H28" s="310">
        <f>IF(ISBLANK(G5),"",G5)</f>
        <v>35</v>
      </c>
      <c r="K28" s="514">
        <f>A5</f>
        <v>2020</v>
      </c>
      <c r="L28" s="310">
        <f>IF(ISBLANK(O5),"",O5)</f>
        <v>57</v>
      </c>
      <c r="M28" s="310">
        <f>IF(ISBLANK(N5),"",N5)</f>
        <v>52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29.6</v>
      </c>
      <c r="H29" s="479">
        <f t="shared" ref="H29:H30" si="15">IF(ISBLANK(G6),"",G6)</f>
        <v>35.9</v>
      </c>
      <c r="K29" s="486">
        <f t="shared" ref="K29:K30" si="16">A6</f>
        <v>2021</v>
      </c>
      <c r="L29" s="479">
        <f t="shared" ref="L29:L30" si="17">IF(ISBLANK(O6),"",O6)</f>
        <v>56</v>
      </c>
      <c r="M29" s="479">
        <f t="shared" ref="M29:M30" si="18">IF(ISBLANK(N6),"",N6)</f>
        <v>50</v>
      </c>
    </row>
    <row r="30" spans="1:15" x14ac:dyDescent="0.25">
      <c r="F30" s="481">
        <f t="shared" si="13"/>
        <v>2022</v>
      </c>
      <c r="G30" s="311">
        <f t="shared" si="14"/>
        <v>31.5</v>
      </c>
      <c r="H30" s="311">
        <f t="shared" si="15"/>
        <v>38</v>
      </c>
      <c r="K30" s="481">
        <f t="shared" si="16"/>
        <v>2022</v>
      </c>
      <c r="L30" s="311">
        <f t="shared" si="17"/>
        <v>53</v>
      </c>
      <c r="M30" s="311">
        <f t="shared" si="18"/>
        <v>47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28.6</v>
      </c>
      <c r="H35" s="310">
        <f>IF(ISBLANK(G5),"",G5)</f>
        <v>35</v>
      </c>
      <c r="K35" s="514">
        <f>A5</f>
        <v>2020</v>
      </c>
      <c r="L35" s="310">
        <f>IF(ISBLANK(O5),"",O5)</f>
        <v>57</v>
      </c>
      <c r="M35" s="310">
        <f>IF(ISBLANK(N5),"",N5)</f>
        <v>52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29.6</v>
      </c>
      <c r="H36" s="479">
        <f t="shared" ref="H36:H37" si="21">IF(ISBLANK(G6),"",G6)</f>
        <v>35.9</v>
      </c>
      <c r="K36" s="486">
        <f t="shared" ref="K36:K37" si="22">A6</f>
        <v>2021</v>
      </c>
      <c r="L36" s="479">
        <f t="shared" ref="L36:L37" si="23">IF(ISBLANK(O6),"",O6)</f>
        <v>56</v>
      </c>
      <c r="M36" s="479">
        <f t="shared" ref="M36:M37" si="24">IF(ISBLANK(N6),"",N6)</f>
        <v>50</v>
      </c>
    </row>
    <row r="37" spans="6:15" x14ac:dyDescent="0.25">
      <c r="F37" s="481">
        <f t="shared" si="19"/>
        <v>2022</v>
      </c>
      <c r="G37" s="311">
        <f t="shared" si="20"/>
        <v>31.5</v>
      </c>
      <c r="H37" s="311">
        <f t="shared" si="21"/>
        <v>38</v>
      </c>
      <c r="K37" s="481">
        <f t="shared" si="22"/>
        <v>2022</v>
      </c>
      <c r="L37" s="311">
        <f t="shared" si="23"/>
        <v>53</v>
      </c>
      <c r="M37" s="311">
        <f t="shared" si="24"/>
        <v>47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18.8</v>
      </c>
      <c r="C6" s="35">
        <v>18.8</v>
      </c>
      <c r="D6" s="63">
        <v>18.899999999999999</v>
      </c>
      <c r="E6" s="35">
        <v>54.4</v>
      </c>
      <c r="F6" s="35">
        <v>50.1</v>
      </c>
      <c r="G6" s="35">
        <v>58.1</v>
      </c>
      <c r="H6" s="292">
        <v>26.8</v>
      </c>
      <c r="I6" s="35">
        <v>31.1</v>
      </c>
      <c r="J6" s="63">
        <v>23.1</v>
      </c>
      <c r="M6" s="127" t="s">
        <v>16</v>
      </c>
      <c r="N6" s="935">
        <f>IF(ISBLANK(B8),"",B8)</f>
        <v>18.399999999999999</v>
      </c>
      <c r="O6" s="935">
        <f>IF(ISBLANK(E8),"",E8)</f>
        <v>52.9</v>
      </c>
      <c r="P6" s="128">
        <f>IF(ISBLANK(H8),"",H8)</f>
        <v>28.7</v>
      </c>
    </row>
    <row r="7" spans="1:19" x14ac:dyDescent="0.25">
      <c r="A7" s="286">
        <v>2022</v>
      </c>
      <c r="B7" s="167">
        <v>18.5</v>
      </c>
      <c r="C7" s="94">
        <v>18.3</v>
      </c>
      <c r="D7" s="169">
        <v>18.600000000000001</v>
      </c>
      <c r="E7" s="94">
        <v>53.5</v>
      </c>
      <c r="F7" s="94">
        <v>49.5</v>
      </c>
      <c r="G7" s="94">
        <v>56.8</v>
      </c>
      <c r="H7" s="167">
        <v>28</v>
      </c>
      <c r="I7" s="94">
        <v>32.1</v>
      </c>
      <c r="J7" s="169">
        <v>24.5</v>
      </c>
    </row>
    <row r="8" spans="1:19" x14ac:dyDescent="0.25">
      <c r="A8" s="218">
        <v>2023</v>
      </c>
      <c r="B8" s="167">
        <v>18.399999999999999</v>
      </c>
      <c r="C8" s="94">
        <v>18.3</v>
      </c>
      <c r="D8" s="169">
        <v>18.399999999999999</v>
      </c>
      <c r="E8" s="94">
        <v>52.9</v>
      </c>
      <c r="F8" s="94">
        <v>49.2</v>
      </c>
      <c r="G8" s="94">
        <v>56.1</v>
      </c>
      <c r="H8" s="167">
        <v>28.7</v>
      </c>
      <c r="I8" s="94">
        <v>32.5</v>
      </c>
      <c r="J8" s="169">
        <v>25.4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18.399999999999999</v>
      </c>
      <c r="O12" s="936">
        <f>IF(ISBLANK(G8),"",G8)</f>
        <v>56.1</v>
      </c>
      <c r="P12" s="938">
        <f>IF(ISBLANK(J8),"",J8)</f>
        <v>25.4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18.3</v>
      </c>
      <c r="O13" s="937">
        <f>IF(ISBLANK(F8),"",F8)</f>
        <v>49.2</v>
      </c>
      <c r="P13" s="939">
        <f>IF(ISBLANK(I8),"",I8)</f>
        <v>32.5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18.399999999999999</v>
      </c>
      <c r="O20" s="935">
        <f>IF(ISBLANK(E8),"",E8)</f>
        <v>52.9</v>
      </c>
      <c r="P20" s="940">
        <f>IF(ISBLANK(H8),"",H8)</f>
        <v>28.7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18.399999999999999</v>
      </c>
      <c r="O24" s="936">
        <f>IF(ISBLANK(G8),"",G8)</f>
        <v>56.1</v>
      </c>
      <c r="P24" s="938">
        <f>IF(ISBLANK(J8),"",J8)</f>
        <v>25.4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18.3</v>
      </c>
      <c r="O25" s="937">
        <f>IF(ISBLANK(F8),"",F8)</f>
        <v>49.2</v>
      </c>
      <c r="P25" s="939">
        <f>IF(ISBLANK(I8),"",I8)</f>
        <v>32.5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117615826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67441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117912408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67611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373138171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213957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32350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1999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1934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79920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5470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11484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47045892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25.2</v>
      </c>
      <c r="E20" s="600">
        <v>22</v>
      </c>
      <c r="F20" s="600">
        <v>22.3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22.2</v>
      </c>
      <c r="E21" s="751">
        <v>19.899999999999999</v>
      </c>
      <c r="F21" s="751">
        <v>18.8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4.0999999999999996</v>
      </c>
      <c r="E22" s="752">
        <v>2.2999999999999998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22.3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18.8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56.699999999999996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22.3</v>
      </c>
      <c r="C30" s="204" t="s">
        <v>493</v>
      </c>
    </row>
    <row r="31" spans="1:11" x14ac:dyDescent="0.25">
      <c r="A31" s="698" t="s">
        <v>1430</v>
      </c>
      <c r="B31" s="734">
        <f>F21</f>
        <v>18.8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56.699999999999996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32295</v>
      </c>
      <c r="C4" s="71">
        <v>1691</v>
      </c>
      <c r="D4" s="71">
        <v>2207</v>
      </c>
      <c r="G4" s="217">
        <f>A4</f>
        <v>2021</v>
      </c>
      <c r="H4" s="289">
        <f>IF(ISBLANK(C4),"",C4)</f>
        <v>1691</v>
      </c>
      <c r="I4" s="289">
        <f>IF(ISBLANK(D4),"",D4)</f>
        <v>2207</v>
      </c>
    </row>
    <row r="5" spans="1:9" x14ac:dyDescent="0.25">
      <c r="A5" s="286">
        <v>2022</v>
      </c>
      <c r="B5" s="214">
        <v>32650</v>
      </c>
      <c r="C5" s="214">
        <v>2137</v>
      </c>
      <c r="D5" s="214">
        <v>2367</v>
      </c>
      <c r="G5" s="286">
        <f t="shared" ref="G5:G6" si="0">A5</f>
        <v>2022</v>
      </c>
      <c r="H5" s="290">
        <f t="shared" ref="H5:H6" si="1">IF(ISBLANK(C5),"",C5)</f>
        <v>2137</v>
      </c>
      <c r="I5" s="290">
        <f t="shared" ref="I5:I6" si="2">IF(ISBLANK(D5),"",D5)</f>
        <v>2367</v>
      </c>
    </row>
    <row r="6" spans="1:9" x14ac:dyDescent="0.25">
      <c r="A6" s="218">
        <v>2023</v>
      </c>
      <c r="B6" s="168">
        <v>32350</v>
      </c>
      <c r="C6" s="168">
        <v>1999</v>
      </c>
      <c r="D6" s="168">
        <v>1934</v>
      </c>
      <c r="G6" s="219">
        <f t="shared" si="0"/>
        <v>2023</v>
      </c>
      <c r="H6" s="291">
        <f t="shared" si="1"/>
        <v>1999</v>
      </c>
      <c r="I6" s="291">
        <f t="shared" si="2"/>
        <v>1934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1691</v>
      </c>
      <c r="I12" s="289">
        <f>IF(ISBLANK(D4),"",D4)</f>
        <v>2207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2137</v>
      </c>
      <c r="I13" s="290">
        <f t="shared" si="4"/>
        <v>2367</v>
      </c>
    </row>
    <row r="14" spans="1:9" x14ac:dyDescent="0.25">
      <c r="G14" s="219">
        <f t="shared" si="3"/>
        <v>2023</v>
      </c>
      <c r="H14" s="291">
        <f t="shared" ref="H14:I14" si="5">IF(ISBLANK(C6),"",C6)</f>
        <v>1999</v>
      </c>
      <c r="I14" s="291">
        <f t="shared" si="5"/>
        <v>1934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69093</v>
      </c>
      <c r="C23" s="71">
        <v>5426</v>
      </c>
      <c r="D23" s="71">
        <v>8244</v>
      </c>
      <c r="G23" s="217">
        <f>A23</f>
        <v>2021</v>
      </c>
      <c r="H23" s="289">
        <f>IF(ISBLANK(C23),"",C23)</f>
        <v>5426</v>
      </c>
      <c r="I23" s="289">
        <f>IF(ISBLANK(D23),"",D23)</f>
        <v>8244</v>
      </c>
    </row>
    <row r="24" spans="1:13" x14ac:dyDescent="0.25">
      <c r="A24" s="286">
        <v>2022</v>
      </c>
      <c r="B24" s="214">
        <v>73249</v>
      </c>
      <c r="C24" s="214">
        <v>5641</v>
      </c>
      <c r="D24" s="214">
        <v>9775</v>
      </c>
      <c r="G24" s="286">
        <f t="shared" ref="G24:G25" si="6">A24</f>
        <v>2022</v>
      </c>
      <c r="H24" s="290">
        <f t="shared" ref="H24:H25" si="7">IF(ISBLANK(C24),"",C24)</f>
        <v>5641</v>
      </c>
      <c r="I24" s="290">
        <f t="shared" ref="I24:I25" si="8">IF(ISBLANK(D24),"",D24)</f>
        <v>9775</v>
      </c>
    </row>
    <row r="25" spans="1:13" x14ac:dyDescent="0.25">
      <c r="A25" s="218">
        <v>2023</v>
      </c>
      <c r="B25" s="168">
        <v>79920</v>
      </c>
      <c r="C25" s="168">
        <v>5470</v>
      </c>
      <c r="D25" s="168">
        <v>11484</v>
      </c>
      <c r="G25" s="219">
        <f t="shared" si="6"/>
        <v>2023</v>
      </c>
      <c r="H25" s="291">
        <f t="shared" si="7"/>
        <v>5470</v>
      </c>
      <c r="I25" s="291">
        <f t="shared" si="8"/>
        <v>11484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5426</v>
      </c>
      <c r="I31" s="289">
        <f>IF(ISBLANK(D23),"",D23)</f>
        <v>8244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5641</v>
      </c>
      <c r="I32" s="290">
        <f t="shared" si="10"/>
        <v>9775</v>
      </c>
    </row>
    <row r="33" spans="7:9" x14ac:dyDescent="0.25">
      <c r="G33" s="219">
        <f t="shared" si="9"/>
        <v>2023</v>
      </c>
      <c r="H33" s="291">
        <f t="shared" ref="H33:I33" si="11">IF(ISBLANK(C25),"",C25)</f>
        <v>5470</v>
      </c>
      <c r="I33" s="291">
        <f t="shared" si="11"/>
        <v>11484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61029095</v>
      </c>
      <c r="C4" s="1077">
        <v>33153</v>
      </c>
      <c r="D4" s="110">
        <v>53792502</v>
      </c>
      <c r="E4" s="70">
        <v>29222</v>
      </c>
      <c r="F4" s="1076">
        <v>9938134</v>
      </c>
      <c r="G4" s="70">
        <v>5399</v>
      </c>
      <c r="H4" s="1078">
        <v>241914257</v>
      </c>
      <c r="I4" s="1077">
        <v>131414</v>
      </c>
    </row>
    <row r="5" spans="1:9" x14ac:dyDescent="0.25">
      <c r="A5" s="587">
        <v>2021</v>
      </c>
      <c r="B5" s="1079">
        <v>70313491</v>
      </c>
      <c r="C5" s="1080">
        <v>38507</v>
      </c>
      <c r="D5" s="160">
        <v>63338994</v>
      </c>
      <c r="E5" s="212">
        <v>34688</v>
      </c>
      <c r="F5" s="1079">
        <v>7463653</v>
      </c>
      <c r="G5" s="212">
        <v>4087</v>
      </c>
      <c r="H5" s="1081">
        <v>319048305</v>
      </c>
      <c r="I5" s="1080">
        <v>174727</v>
      </c>
    </row>
    <row r="6" spans="1:9" x14ac:dyDescent="0.25">
      <c r="A6" s="588">
        <v>2022</v>
      </c>
      <c r="B6" s="1082">
        <v>83101533</v>
      </c>
      <c r="C6" s="1083">
        <v>47650</v>
      </c>
      <c r="D6" s="169">
        <v>70155523</v>
      </c>
      <c r="E6" s="167">
        <v>40227</v>
      </c>
      <c r="F6" s="1082">
        <v>8027880</v>
      </c>
      <c r="G6" s="167">
        <v>4603</v>
      </c>
      <c r="H6" s="1084">
        <v>373138171</v>
      </c>
      <c r="I6" s="1083">
        <v>213957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27059787</v>
      </c>
      <c r="C4" s="1076">
        <v>82356022</v>
      </c>
      <c r="D4" s="1077">
        <v>44738</v>
      </c>
      <c r="E4" s="1076">
        <v>84654905</v>
      </c>
      <c r="F4" s="1077">
        <v>45987</v>
      </c>
    </row>
    <row r="5" spans="1:6" x14ac:dyDescent="0.25">
      <c r="A5" s="480">
        <v>2021</v>
      </c>
      <c r="B5" s="1081">
        <v>26754032</v>
      </c>
      <c r="C5" s="1079">
        <v>102280472</v>
      </c>
      <c r="D5" s="1080">
        <v>56014</v>
      </c>
      <c r="E5" s="1079">
        <v>98912759</v>
      </c>
      <c r="F5" s="1080">
        <v>54170</v>
      </c>
    </row>
    <row r="6" spans="1:6" ht="15.75" thickBot="1" x14ac:dyDescent="0.3">
      <c r="A6" s="960">
        <v>2022</v>
      </c>
      <c r="B6" s="1085">
        <v>47045892</v>
      </c>
      <c r="C6" s="1086">
        <v>117615826</v>
      </c>
      <c r="D6" s="1087">
        <v>67441</v>
      </c>
      <c r="E6" s="1086">
        <v>117912408</v>
      </c>
      <c r="F6" s="1087">
        <v>67611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Регион Војводине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21614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467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1743990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74.69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146.30000000000001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2.4700000000000002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1617476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1713943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58259</v>
      </c>
      <c r="C63" s="548">
        <f>IF(ISBLANK('DEM2'!C7),"-",'DEM2'!C7)</f>
        <v>61963</v>
      </c>
      <c r="D63" s="548"/>
      <c r="E63" s="548">
        <f>IF(ISBLANK('DEM2'!D8),"-",'DEM2'!D8)</f>
        <v>57647</v>
      </c>
      <c r="F63" s="548">
        <f>IF(ISBLANK('DEM2'!C8),"-",'DEM2'!C8)</f>
        <v>61188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69269</v>
      </c>
      <c r="C64" s="317">
        <f>IF(ISBLANK('DEM2'!F7),"-",'DEM2'!F7)</f>
        <v>73571</v>
      </c>
      <c r="D64" s="789"/>
      <c r="E64" s="317">
        <f>IF(ISBLANK('DEM2'!G8),"-",'DEM2'!G8)</f>
        <v>66161</v>
      </c>
      <c r="F64" s="317">
        <f>IF(ISBLANK('DEM2'!F8),"-",'DEM2'!F8)</f>
        <v>70517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37033</v>
      </c>
      <c r="C65" s="345">
        <f>IF(ISBLANK('DEM2'!I7),"-",'DEM2'!I7)</f>
        <v>38773</v>
      </c>
      <c r="D65" s="393"/>
      <c r="E65" s="345">
        <f>IF(ISBLANK('DEM2'!J8),"-",'DEM2'!J8)</f>
        <v>34542</v>
      </c>
      <c r="F65" s="345">
        <f>IF(ISBLANK('DEM2'!I8),"-",'DEM2'!I8)</f>
        <v>35935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155175</v>
      </c>
      <c r="C66" s="317">
        <f>IF(ISBLANK('DEM2'!L7),"-",'DEM2'!L7)</f>
        <v>164481</v>
      </c>
      <c r="D66" s="395"/>
      <c r="E66" s="317">
        <f>IF(ISBLANK('DEM2'!M8),"-",'DEM2'!M8)</f>
        <v>149519</v>
      </c>
      <c r="F66" s="317">
        <f>IF(ISBLANK('DEM2'!L8),"-",'DEM2'!L8)</f>
        <v>158441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145333</v>
      </c>
      <c r="C67" s="317">
        <f>IF(ISBLANK('DEM2'!O7),"-",'DEM2'!O7)</f>
        <v>154089</v>
      </c>
      <c r="D67" s="395"/>
      <c r="E67" s="317">
        <f>IF(ISBLANK('DEM2'!P8),"-",'DEM2'!P8)</f>
        <v>134098</v>
      </c>
      <c r="F67" s="317">
        <f>IF(ISBLANK('DEM2'!O8),"-",'DEM2'!O8)</f>
        <v>140796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590604</v>
      </c>
      <c r="C68" s="414">
        <f>IF(ISBLANK('DEM2'!R7),"-",'DEM2'!R7)</f>
        <v>600304</v>
      </c>
      <c r="D68" s="420"/>
      <c r="E68" s="414">
        <f>IF(ISBLANK('DEM2'!S8),"-",'DEM2'!S8)</f>
        <v>553794</v>
      </c>
      <c r="F68" s="414">
        <f>IF(ISBLANK('DEM2'!R8),"-",'DEM2'!R8)</f>
        <v>558199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935543</v>
      </c>
      <c r="C69" s="463">
        <f>IF(ISBLANK('DEM2'!U7),"-",'DEM2'!U7)</f>
        <v>890439</v>
      </c>
      <c r="D69" s="799"/>
      <c r="E69" s="463">
        <f>IF(ISBLANK('DEM2'!V8),"-",'DEM2'!V8)</f>
        <v>896496</v>
      </c>
      <c r="F69" s="463">
        <f>IF(ISBLANK('DEM2'!U8),"-",'DEM2'!U8)</f>
        <v>847494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5.2</v>
      </c>
      <c r="G115" s="800">
        <f>IF(ISBLANK('DEM2'!E23),"-",'DEM2'!E23)</f>
        <v>11.2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4.4000000000000004</v>
      </c>
      <c r="G116" s="407">
        <f>IF(ISBLANK('DEM2'!E24),"-",'DEM2'!E24)</f>
        <v>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</v>
      </c>
      <c r="G117" s="801">
        <f>IF(ISBLANK('DEM2'!E25),"-",'DEM2'!E25)</f>
        <v>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579602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604293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34.700000000000003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81386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79626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25.8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8.6999999999999993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373138171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213957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70155523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30599963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40227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83101533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47650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8027880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4603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117615826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67441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117912408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67611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32350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79920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47045892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147624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137964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107745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686386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143453</v>
      </c>
      <c r="C300" s="808">
        <f>IF(ISBLANK(POLJ3!C4),"-",POLJ3!C4)</f>
        <v>26794</v>
      </c>
      <c r="D300" s="1153">
        <f>IF(ISBLANK(POLJ3!D4),"-",POLJ3!D4)</f>
        <v>116659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134012</v>
      </c>
      <c r="C301" s="789">
        <f>IF(ISBLANK(POLJ3!C5),"-",POLJ3!C5)</f>
        <v>82505</v>
      </c>
      <c r="D301" s="1154">
        <f>IF(ISBLANK(POLJ3!D5),"-",POLJ3!D5)</f>
        <v>51507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1215</v>
      </c>
      <c r="C302" s="790">
        <f>IF(ISBLANK(POLJ3!C6),"-",POLJ3!C6)</f>
        <v>133</v>
      </c>
      <c r="D302" s="1155">
        <f>IF(ISBLANK(POLJ3!D6),"-",POLJ3!D6)</f>
        <v>1082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17431</v>
      </c>
      <c r="C303" s="791">
        <f>IF(ISBLANK(POLJ3!C7),"-",POLJ3!C7)</f>
        <v>4016</v>
      </c>
      <c r="D303" s="1164">
        <f>IF(ISBLANK(POLJ3!D7),"-",POLJ3!D7)</f>
        <v>13415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147624</v>
      </c>
      <c r="C304" s="807">
        <f>IF(ISBLANK(POLJ3!C8),"-",POLJ3!C8)</f>
        <v>25190</v>
      </c>
      <c r="D304" s="1122">
        <f>IF(ISBLANK(POLJ3!D8),"-",POLJ3!D8)</f>
        <v>122434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5747.24</v>
      </c>
      <c r="C310" s="1123"/>
      <c r="D310" s="3"/>
      <c r="E310" s="5"/>
      <c r="F310" s="5"/>
      <c r="G310" s="815" t="s">
        <v>765</v>
      </c>
      <c r="H310" s="816">
        <f>IF(ISBLANK(POLJ2!H3),"-",POLJ2!H3)</f>
        <v>252434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1466175.62</v>
      </c>
      <c r="C311" s="1124"/>
      <c r="D311" s="3"/>
      <c r="E311" s="5"/>
      <c r="F311" s="5"/>
      <c r="G311" s="810" t="s">
        <v>766</v>
      </c>
      <c r="H311" s="248">
        <f>IF(ISBLANK(POLJ2!H4),"-",POLJ2!H4)</f>
        <v>1398496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16865.189999999999</v>
      </c>
      <c r="C312" s="1124"/>
      <c r="D312" s="3"/>
      <c r="E312" s="5"/>
      <c r="F312" s="5"/>
      <c r="G312" s="810" t="s">
        <v>767</v>
      </c>
      <c r="H312" s="248">
        <f>IF(ISBLANK(POLJ2!H5),"-",POLJ2!H5)</f>
        <v>271774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5002.83</v>
      </c>
      <c r="C313" s="1124"/>
      <c r="D313" s="3"/>
      <c r="E313" s="5"/>
      <c r="F313" s="5"/>
      <c r="G313" s="812" t="s">
        <v>768</v>
      </c>
      <c r="H313" s="249">
        <f>IF(ISBLANK(POLJ2!H6),"-",POLJ2!H6)</f>
        <v>11972458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467.75</v>
      </c>
      <c r="C314" s="1124"/>
      <c r="D314" s="3"/>
      <c r="E314" s="5"/>
      <c r="F314" s="5"/>
      <c r="G314" s="814" t="s">
        <v>16</v>
      </c>
      <c r="H314" s="817">
        <f>IF(ISBLANK(POLJ2!H7),"-",POLJ2!H7)</f>
        <v>13895162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114637.52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1608896.15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98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741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15094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63457</v>
      </c>
      <c r="I364" s="808">
        <f>IF(ISBLANK(OBRAZ2!I6),"-",OBRAZ2!I6)</f>
        <v>45810</v>
      </c>
      <c r="J364" s="808">
        <f>IF(ISBLANK(OBRAZ2!J6),"-",OBRAZ2!J6)</f>
        <v>17647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32180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3022</v>
      </c>
      <c r="I365" s="789">
        <f>IF(ISBLANK(OBRAZ2!I7),"-",OBRAZ2!I7)</f>
        <v>2336</v>
      </c>
      <c r="J365" s="789">
        <f>IF(ISBLANK(OBRAZ2!J7),"-",OBRAZ2!J7)</f>
        <v>686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75.099999999999994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1043</v>
      </c>
      <c r="I366" s="807">
        <f>IF(ISBLANK(OBRAZ2!I8),"-",OBRAZ2!I8)</f>
        <v>854</v>
      </c>
      <c r="J366" s="807">
        <f>IF(ISBLANK(OBRAZ2!J8),"-",OBRAZ2!J8)</f>
        <v>189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17716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6.4221542106822005</v>
      </c>
      <c r="I375" s="850">
        <f>IF(ISBLANK(OBRAZ2!C12),"-",OBRAZ2!C21)</f>
        <v>6.1994736593283637</v>
      </c>
      <c r="J375" s="850">
        <f>IF(ISBLANK(OBRAZ2!D12),"-",OBRAZ2!D21)</f>
        <v>5.9455300815510075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3.1263369203935888E-2</v>
      </c>
      <c r="I376" s="851">
        <f>IF(ISBLANK(OBRAZ2!C13),"-",OBRAZ2!C22)</f>
        <v>0</v>
      </c>
      <c r="J376" s="851">
        <f>IF(ISBLANK(OBRAZ2!D13),"-",OBRAZ2!D22)</f>
        <v>6.1547930450838598E-3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64.450258334156047</v>
      </c>
      <c r="I377" s="851">
        <f>IF(ISBLANK(OBRAZ2!C14),"-",OBRAZ2!C23)</f>
        <v>65.598751910742706</v>
      </c>
      <c r="J377" s="851">
        <f>IF(ISBLANK(OBRAZ2!D14),"-",OBRAZ2!D23)</f>
        <v>66.764117556547163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2.4619172180335439E-2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13.194787244545363</v>
      </c>
      <c r="I379" s="851">
        <f>IF(ISBLANK(OBRAZ2!C16),"-",OBRAZ2!C25)</f>
        <v>12.283908788628519</v>
      </c>
      <c r="J379" s="851">
        <f>IF(ISBLANK(OBRAZ2!D16),"-",OBRAZ2!D25)</f>
        <v>10.993999076781042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15.901536841412447</v>
      </c>
      <c r="I380" s="852">
        <f>IF(ISBLANK(OBRAZ2!C17),"-",OBRAZ2!C26)</f>
        <v>15.917865641300407</v>
      </c>
      <c r="J380" s="852">
        <f>IF(ISBLANK(OBRAZ2!D17),"-",OBRAZ2!D26)</f>
        <v>16.26557931989537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366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179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62198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64130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5594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3232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16278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96.2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1104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1623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137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56819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84.1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15890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88.1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572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25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676179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34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664880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35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1650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310142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4693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2.2999999999999998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74.5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0.62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103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5.9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84.5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200709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11.5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407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493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4272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1462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1919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6.5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207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2468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0.7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55021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32054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11.2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16942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5441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9462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2061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5373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2990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14.5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50.7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38.5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273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8494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1508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5855.0129999999999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5.2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17166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673352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5222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384907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138584.26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>
        <f>IF(ISBLANK(INDEKSI2!B5),"-",INDEKSI2!B5)</f>
        <v>36.21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>
        <f>IF(ISBLANK(INDEKSI2!B6),"-",INDEKSI2!B6)</f>
        <v>37.909999999999997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39.04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353834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334015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1001175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941139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8.6999999999999993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25.8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39.04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37.24</v>
      </c>
      <c r="C4" s="721"/>
      <c r="D4" s="710"/>
      <c r="E4" s="711"/>
      <c r="F4" s="712"/>
    </row>
    <row r="5" spans="1:6" x14ac:dyDescent="0.25">
      <c r="A5" s="286">
        <v>2012</v>
      </c>
      <c r="B5" s="614">
        <v>36.21</v>
      </c>
      <c r="C5" s="722"/>
      <c r="D5" s="713"/>
      <c r="E5" s="641"/>
      <c r="F5" s="714"/>
    </row>
    <row r="6" spans="1:6" x14ac:dyDescent="0.25">
      <c r="A6" s="286">
        <v>2013</v>
      </c>
      <c r="B6" s="614">
        <v>37.909999999999997</v>
      </c>
      <c r="C6" s="722"/>
      <c r="D6" s="715"/>
      <c r="E6" s="609"/>
      <c r="F6" s="716"/>
    </row>
    <row r="7" spans="1:6" x14ac:dyDescent="0.25">
      <c r="A7" s="219">
        <v>2014</v>
      </c>
      <c r="B7" s="615">
        <v>39.04</v>
      </c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147624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107745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137964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5747.24</v>
      </c>
      <c r="G3" s="217" t="s">
        <v>765</v>
      </c>
      <c r="H3" s="71">
        <v>252434</v>
      </c>
    </row>
    <row r="4" spans="1:9" x14ac:dyDescent="0.25">
      <c r="A4" s="286" t="s">
        <v>760</v>
      </c>
      <c r="B4" s="214">
        <v>1466175.62</v>
      </c>
      <c r="G4" s="286" t="s">
        <v>766</v>
      </c>
      <c r="H4" s="214">
        <v>1398496</v>
      </c>
    </row>
    <row r="5" spans="1:9" x14ac:dyDescent="0.25">
      <c r="A5" s="286" t="s">
        <v>761</v>
      </c>
      <c r="B5" s="214">
        <v>16865.189999999999</v>
      </c>
      <c r="G5" s="286" t="s">
        <v>767</v>
      </c>
      <c r="H5" s="214">
        <v>271774</v>
      </c>
    </row>
    <row r="6" spans="1:9" x14ac:dyDescent="0.25">
      <c r="A6" s="286" t="s">
        <v>762</v>
      </c>
      <c r="B6" s="214">
        <v>5002.83</v>
      </c>
      <c r="G6" s="286" t="s">
        <v>768</v>
      </c>
      <c r="H6" s="214">
        <v>11972458</v>
      </c>
    </row>
    <row r="7" spans="1:9" x14ac:dyDescent="0.25">
      <c r="A7" s="286" t="s">
        <v>763</v>
      </c>
      <c r="B7" s="214">
        <v>467.75</v>
      </c>
      <c r="G7" s="1" t="s">
        <v>24</v>
      </c>
      <c r="H7" s="288">
        <v>13895162</v>
      </c>
    </row>
    <row r="8" spans="1:9" x14ac:dyDescent="0.25">
      <c r="A8" s="287" t="s">
        <v>764</v>
      </c>
      <c r="B8" s="73">
        <v>114637.52</v>
      </c>
    </row>
    <row r="9" spans="1:9" x14ac:dyDescent="0.25">
      <c r="A9" s="1" t="s">
        <v>24</v>
      </c>
      <c r="B9" s="288">
        <v>1608896.15</v>
      </c>
      <c r="I9" s="41" t="s">
        <v>876</v>
      </c>
    </row>
    <row r="10" spans="1:9" x14ac:dyDescent="0.25">
      <c r="G10" s="29" t="s">
        <v>775</v>
      </c>
      <c r="H10" s="58">
        <v>686386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143453</v>
      </c>
      <c r="C4" s="55">
        <v>26794</v>
      </c>
      <c r="D4" s="110">
        <v>116659</v>
      </c>
    </row>
    <row r="5" spans="1:4" ht="30" customHeight="1" x14ac:dyDescent="0.25">
      <c r="A5" s="274" t="s">
        <v>884</v>
      </c>
      <c r="B5" s="212">
        <v>134012</v>
      </c>
      <c r="C5" s="58">
        <v>82505</v>
      </c>
      <c r="D5" s="160">
        <v>51507</v>
      </c>
    </row>
    <row r="6" spans="1:4" x14ac:dyDescent="0.25">
      <c r="A6" s="274" t="s">
        <v>772</v>
      </c>
      <c r="B6" s="212">
        <v>1215</v>
      </c>
      <c r="C6" s="58">
        <v>133</v>
      </c>
      <c r="D6" s="160">
        <v>1082</v>
      </c>
    </row>
    <row r="7" spans="1:4" ht="30" x14ac:dyDescent="0.25">
      <c r="A7" s="274" t="s">
        <v>773</v>
      </c>
      <c r="B7" s="212">
        <v>17431</v>
      </c>
      <c r="C7" s="58">
        <v>4016</v>
      </c>
      <c r="D7" s="160">
        <v>13415</v>
      </c>
    </row>
    <row r="8" spans="1:4" x14ac:dyDescent="0.25">
      <c r="A8" s="201" t="s">
        <v>774</v>
      </c>
      <c r="B8" s="72">
        <v>147624</v>
      </c>
      <c r="C8" s="61">
        <v>25190</v>
      </c>
      <c r="D8" s="111">
        <v>122434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10.94650205761317</v>
      </c>
      <c r="C14" s="276">
        <f>D6/B6*100</f>
        <v>89.053497942386826</v>
      </c>
    </row>
    <row r="15" spans="1:4" ht="60" x14ac:dyDescent="0.25">
      <c r="A15" s="277" t="s">
        <v>885</v>
      </c>
      <c r="B15" s="282">
        <f>C5/B5*100</f>
        <v>61.56538220457869</v>
      </c>
      <c r="C15" s="278">
        <f>D5/B5*100</f>
        <v>38.434617795421303</v>
      </c>
    </row>
    <row r="16" spans="1:4" ht="30" x14ac:dyDescent="0.25">
      <c r="A16" s="279" t="s">
        <v>821</v>
      </c>
      <c r="B16" s="283">
        <f>C4/B4*100</f>
        <v>18.677894502032025</v>
      </c>
      <c r="C16" s="280">
        <f>D4/B4*100</f>
        <v>81.322105497967982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10.94650205761317</v>
      </c>
      <c r="C21" s="276">
        <f>C14</f>
        <v>89.053497942386826</v>
      </c>
    </row>
    <row r="22" spans="1:3" ht="60" x14ac:dyDescent="0.25">
      <c r="A22" s="277" t="s">
        <v>823</v>
      </c>
      <c r="B22" s="282">
        <f t="shared" ref="B22:C23" si="0">B15</f>
        <v>61.56538220457869</v>
      </c>
      <c r="C22" s="278">
        <f t="shared" si="0"/>
        <v>38.434617795421303</v>
      </c>
    </row>
    <row r="23" spans="1:3" ht="30" x14ac:dyDescent="0.25">
      <c r="A23" s="279" t="s">
        <v>858</v>
      </c>
      <c r="B23" s="285">
        <f t="shared" si="0"/>
        <v>18.677894502032025</v>
      </c>
      <c r="C23" s="284">
        <f t="shared" si="0"/>
        <v>81.322105497967982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98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741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15094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32180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75.099999999999994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17716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62116</v>
      </c>
      <c r="C6" s="973">
        <v>45150</v>
      </c>
      <c r="D6" s="945">
        <v>16966</v>
      </c>
      <c r="E6" s="973">
        <v>60774</v>
      </c>
      <c r="F6" s="973">
        <v>44451</v>
      </c>
      <c r="G6" s="945">
        <v>16323</v>
      </c>
      <c r="H6" s="599">
        <v>63457</v>
      </c>
      <c r="I6" s="616">
        <v>45810</v>
      </c>
      <c r="J6" s="945">
        <v>17647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3067</v>
      </c>
      <c r="C7" s="975">
        <v>2407</v>
      </c>
      <c r="D7" s="976">
        <v>660</v>
      </c>
      <c r="E7" s="975">
        <v>3009</v>
      </c>
      <c r="F7" s="975">
        <v>2473</v>
      </c>
      <c r="G7" s="976">
        <v>536</v>
      </c>
      <c r="H7" s="753">
        <v>3022</v>
      </c>
      <c r="I7" s="690">
        <v>2336</v>
      </c>
      <c r="J7" s="976">
        <v>686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1096</v>
      </c>
      <c r="C8" s="978">
        <v>977</v>
      </c>
      <c r="D8" s="979">
        <v>119</v>
      </c>
      <c r="E8" s="978">
        <v>1348</v>
      </c>
      <c r="F8" s="978">
        <v>1215</v>
      </c>
      <c r="G8" s="979">
        <v>133</v>
      </c>
      <c r="H8" s="754">
        <v>1043</v>
      </c>
      <c r="I8" s="691">
        <v>854</v>
      </c>
      <c r="J8" s="979">
        <v>189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3903</v>
      </c>
      <c r="C12" s="600">
        <v>3934</v>
      </c>
      <c r="D12" s="600">
        <v>3864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19</v>
      </c>
      <c r="C13" s="751">
        <v>0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39169</v>
      </c>
      <c r="C14" s="751">
        <v>41627</v>
      </c>
      <c r="D14" s="751">
        <v>43390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16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8019</v>
      </c>
      <c r="C16" s="1029">
        <v>7795</v>
      </c>
      <c r="D16" s="751">
        <v>7145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9664</v>
      </c>
      <c r="C17" s="752">
        <v>10101</v>
      </c>
      <c r="D17" s="752">
        <v>10571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6.4221542106822005</v>
      </c>
      <c r="C21" s="289">
        <f>C12/SUM(C12:C17)*100</f>
        <v>6.1994736593283637</v>
      </c>
      <c r="D21" s="289">
        <f>D12/SUM(D12:D17)*100</f>
        <v>5.9455300815510075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3.1263369203935888E-2</v>
      </c>
      <c r="C22" s="290">
        <f>C13/SUM(C12:C17)*100</f>
        <v>0</v>
      </c>
      <c r="D22" s="290">
        <f>D13/SUM(D12:D17)*100</f>
        <v>6.1547930450838598E-3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64.450258334156047</v>
      </c>
      <c r="C23" s="290">
        <f>C14/SUM(C12:C17)*100</f>
        <v>65.598751910742706</v>
      </c>
      <c r="D23" s="290">
        <f>D14/SUM(D12:D17)*100</f>
        <v>66.764117556547163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2.4619172180335439E-2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13.194787244545363</v>
      </c>
      <c r="C25" s="290">
        <f>C16/SUM(C12:C17)*100</f>
        <v>12.283908788628519</v>
      </c>
      <c r="D25" s="290">
        <f>D16/SUM(D12:D17)*100</f>
        <v>10.993999076781042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15.901536841412447</v>
      </c>
      <c r="C26" s="291">
        <f>C17/SUM(C12:C17)*100</f>
        <v>15.917865641300407</v>
      </c>
      <c r="D26" s="291">
        <f>D17/SUM(D12:D17)*100</f>
        <v>16.26557931989537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24.1</v>
      </c>
      <c r="C7" s="600">
        <v>23.9</v>
      </c>
      <c r="D7" s="600">
        <v>44.8</v>
      </c>
    </row>
    <row r="8" spans="1:6" x14ac:dyDescent="0.25">
      <c r="A8" s="695" t="s">
        <v>944</v>
      </c>
      <c r="B8" s="751">
        <v>28.8</v>
      </c>
      <c r="C8" s="751">
        <v>27.8</v>
      </c>
      <c r="D8" s="751">
        <v>8.1</v>
      </c>
    </row>
    <row r="9" spans="1:6" x14ac:dyDescent="0.25">
      <c r="A9" s="696" t="s">
        <v>224</v>
      </c>
      <c r="B9" s="752">
        <v>47.2</v>
      </c>
      <c r="C9" s="752">
        <v>48.3</v>
      </c>
      <c r="D9" s="752">
        <v>47.1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24.1</v>
      </c>
      <c r="C13" s="697">
        <f t="shared" ref="C13:D13" si="1">IF(ISBLANK(C7),"",C7)</f>
        <v>23.9</v>
      </c>
      <c r="D13" s="697">
        <f t="shared" si="1"/>
        <v>44.8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28.8</v>
      </c>
      <c r="C14" s="698">
        <f t="shared" si="2"/>
        <v>27.8</v>
      </c>
      <c r="D14" s="698">
        <f t="shared" si="2"/>
        <v>8.1</v>
      </c>
    </row>
    <row r="15" spans="1:6" x14ac:dyDescent="0.25">
      <c r="A15" s="702" t="s">
        <v>1630</v>
      </c>
      <c r="B15" s="699">
        <f t="shared" si="2"/>
        <v>47.2</v>
      </c>
      <c r="C15" s="699">
        <f t="shared" si="2"/>
        <v>48.3</v>
      </c>
      <c r="D15" s="699">
        <f t="shared" si="2"/>
        <v>47.1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24.1</v>
      </c>
      <c r="C18" s="697">
        <f t="shared" ref="C18:D18" si="4">IF(ISBLANK(C7),"",C7)</f>
        <v>23.9</v>
      </c>
      <c r="D18" s="697">
        <f t="shared" si="4"/>
        <v>44.8</v>
      </c>
    </row>
    <row r="19" spans="1:5" x14ac:dyDescent="0.25">
      <c r="A19" s="701" t="s">
        <v>1632</v>
      </c>
      <c r="B19" s="698">
        <f t="shared" ref="B19:D20" si="5">IF(ISBLANK(B8),"",B8)</f>
        <v>28.8</v>
      </c>
      <c r="C19" s="698">
        <f t="shared" si="5"/>
        <v>27.8</v>
      </c>
      <c r="D19" s="698">
        <f t="shared" si="5"/>
        <v>8.1</v>
      </c>
    </row>
    <row r="20" spans="1:5" x14ac:dyDescent="0.25">
      <c r="A20" s="702" t="s">
        <v>1633</v>
      </c>
      <c r="B20" s="699">
        <f t="shared" si="5"/>
        <v>47.2</v>
      </c>
      <c r="C20" s="699">
        <f t="shared" si="5"/>
        <v>48.3</v>
      </c>
      <c r="D20" s="699">
        <f t="shared" si="5"/>
        <v>47.1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99.6</v>
      </c>
      <c r="C5" s="611">
        <v>100.6</v>
      </c>
      <c r="D5" s="1030">
        <v>100.1</v>
      </c>
      <c r="F5" s="28"/>
      <c r="G5" s="693">
        <f>A5</f>
        <v>2020</v>
      </c>
      <c r="H5" s="669">
        <f>IF(ISBLANK(B5),"",B5)</f>
        <v>99.6</v>
      </c>
      <c r="I5" s="618">
        <f t="shared" ref="H5:I7" si="0">IF(ISBLANK(C5),"",C5)</f>
        <v>100.6</v>
      </c>
    </row>
    <row r="6" spans="1:10" x14ac:dyDescent="0.25">
      <c r="A6" s="749">
        <v>2021</v>
      </c>
      <c r="B6" s="601">
        <v>100.8</v>
      </c>
      <c r="C6" s="612">
        <v>104</v>
      </c>
      <c r="D6" s="946">
        <v>102.5</v>
      </c>
      <c r="F6" s="44"/>
      <c r="G6" s="693">
        <f t="shared" ref="G6:G7" si="1">A6</f>
        <v>2021</v>
      </c>
      <c r="H6" s="670">
        <f t="shared" si="0"/>
        <v>100.8</v>
      </c>
      <c r="I6" s="619">
        <f t="shared" si="0"/>
        <v>104</v>
      </c>
    </row>
    <row r="7" spans="1:10" x14ac:dyDescent="0.25">
      <c r="A7" s="750">
        <v>2022</v>
      </c>
      <c r="B7" s="601">
        <v>101.6</v>
      </c>
      <c r="C7" s="612">
        <v>104.5</v>
      </c>
      <c r="D7" s="946">
        <v>103.1</v>
      </c>
      <c r="F7" s="44"/>
      <c r="G7" s="693">
        <f t="shared" si="1"/>
        <v>2022</v>
      </c>
      <c r="H7" s="671">
        <f t="shared" si="0"/>
        <v>101.6</v>
      </c>
      <c r="I7" s="620">
        <f t="shared" si="0"/>
        <v>104.5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99.6</v>
      </c>
      <c r="I13" s="618">
        <f>IF(ISBLANK(C5),"",C5)</f>
        <v>100.6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100.8</v>
      </c>
      <c r="I14" s="619">
        <f t="shared" si="3"/>
        <v>104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101.6</v>
      </c>
      <c r="I15" s="620">
        <f t="shared" si="4"/>
        <v>104.5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Регион Војводине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21614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467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1743990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74.69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146.30000000000001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2.4700000000000002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1617476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1713943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58259</v>
      </c>
      <c r="C63" s="548">
        <f>IF(ISBLANK('DEM2'!C7),"-",'DEM2'!C7)</f>
        <v>61963</v>
      </c>
      <c r="D63" s="548"/>
      <c r="E63" s="548">
        <f>IF(ISBLANK('DEM2'!D8),"-",'DEM2'!D8)</f>
        <v>57647</v>
      </c>
      <c r="F63" s="548">
        <f>IF(ISBLANK('DEM2'!C8),"-",'DEM2'!C8)</f>
        <v>61188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69269</v>
      </c>
      <c r="C64" s="317">
        <f>IF(ISBLANK('DEM2'!F7),"-",'DEM2'!F7)</f>
        <v>73571</v>
      </c>
      <c r="D64" s="789"/>
      <c r="E64" s="317">
        <f>IF(ISBLANK('DEM2'!G8),"-",'DEM2'!G8)</f>
        <v>66161</v>
      </c>
      <c r="F64" s="317">
        <f>IF(ISBLANK('DEM2'!F8),"-",'DEM2'!F8)</f>
        <v>70517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37033</v>
      </c>
      <c r="C65" s="345">
        <f>IF(ISBLANK('DEM2'!I7),"-",'DEM2'!I7)</f>
        <v>38773</v>
      </c>
      <c r="D65" s="393"/>
      <c r="E65" s="345">
        <f>IF(ISBLANK('DEM2'!J8),"-",'DEM2'!J8)</f>
        <v>34542</v>
      </c>
      <c r="F65" s="345">
        <f>IF(ISBLANK('DEM2'!I8),"-",'DEM2'!I8)</f>
        <v>35935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155175</v>
      </c>
      <c r="C66" s="348">
        <f>IF(ISBLANK('DEM2'!L7),"-",'DEM2'!L7)</f>
        <v>164481</v>
      </c>
      <c r="D66" s="394"/>
      <c r="E66" s="348">
        <f>IF(ISBLANK('DEM2'!M8),"-",'DEM2'!M8)</f>
        <v>149519</v>
      </c>
      <c r="F66" s="348">
        <f>IF(ISBLANK('DEM2'!L8),"-",'DEM2'!L8)</f>
        <v>158441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145333</v>
      </c>
      <c r="C67" s="345">
        <f>IF(ISBLANK('DEM2'!O7),"-",'DEM2'!O7)</f>
        <v>154089</v>
      </c>
      <c r="D67" s="393"/>
      <c r="E67" s="345">
        <f>IF(ISBLANK('DEM2'!P8),"-",'DEM2'!P8)</f>
        <v>134098</v>
      </c>
      <c r="F67" s="345">
        <f>IF(ISBLANK('DEM2'!O8),"-",'DEM2'!O8)</f>
        <v>140796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590604</v>
      </c>
      <c r="C68" s="317">
        <f>IF(ISBLANK('DEM2'!R7),"-",'DEM2'!R7)</f>
        <v>600304</v>
      </c>
      <c r="D68" s="395"/>
      <c r="E68" s="317">
        <f>IF(ISBLANK('DEM2'!S8),"-",'DEM2'!S8)</f>
        <v>553794</v>
      </c>
      <c r="F68" s="317">
        <f>IF(ISBLANK('DEM2'!R8),"-",'DEM2'!R8)</f>
        <v>558199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935543</v>
      </c>
      <c r="C69" s="463">
        <f>IF(ISBLANK('DEM2'!U7),"-",'DEM2'!U7)</f>
        <v>890439</v>
      </c>
      <c r="D69" s="799"/>
      <c r="E69" s="463">
        <f>IF(ISBLANK('DEM2'!V8),"-",'DEM2'!V8)</f>
        <v>896496</v>
      </c>
      <c r="F69" s="463">
        <f>IF(ISBLANK('DEM2'!U8),"-",'DEM2'!U8)</f>
        <v>847494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5.2</v>
      </c>
      <c r="G115" s="800">
        <f>IF(ISBLANK('DEM2'!E23),"-",'DEM2'!E23)</f>
        <v>11.2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4.4000000000000004</v>
      </c>
      <c r="G116" s="407">
        <f>IF(ISBLANK('DEM2'!E24),"-",'DEM2'!E24)</f>
        <v>9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</v>
      </c>
      <c r="G117" s="801">
        <f>IF(ISBLANK('DEM2'!E25),"-",'DEM2'!E25)</f>
        <v>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579602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604293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34.700000000000003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81386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79626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25.8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8.6999999999999993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373138171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213957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70155523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30599963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40227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83101533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47650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8027880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4603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117615826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67441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117912408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67611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32350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79920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47045892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147624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137964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107745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686386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143453</v>
      </c>
      <c r="C300" s="808">
        <f>IF(ISBLANK(POLJ3!C4),"-",POLJ3!C4)</f>
        <v>26794</v>
      </c>
      <c r="D300" s="1153">
        <f>IF(ISBLANK(POLJ3!D4),"-",POLJ3!D4)</f>
        <v>116659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134012</v>
      </c>
      <c r="C301" s="789">
        <f>IF(ISBLANK(POLJ3!C5),"-",POLJ3!C5)</f>
        <v>82505</v>
      </c>
      <c r="D301" s="1154">
        <f>IF(ISBLANK(POLJ3!D5),"-",POLJ3!D5)</f>
        <v>51507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1215</v>
      </c>
      <c r="C302" s="790">
        <f>IF(ISBLANK(POLJ3!C6),"-",POLJ3!C6)</f>
        <v>133</v>
      </c>
      <c r="D302" s="1155">
        <f>IF(ISBLANK(POLJ3!D6),"-",POLJ3!D6)</f>
        <v>1082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17431</v>
      </c>
      <c r="C303" s="791">
        <f>IF(ISBLANK(POLJ3!C7),"-",POLJ3!C7)</f>
        <v>4016</v>
      </c>
      <c r="D303" s="1164">
        <f>IF(ISBLANK(POLJ3!D7),"-",POLJ3!D7)</f>
        <v>13415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147624</v>
      </c>
      <c r="C304" s="807">
        <f>IF(ISBLANK(POLJ3!C8),"-",POLJ3!C8)</f>
        <v>25190</v>
      </c>
      <c r="D304" s="1122">
        <f>IF(ISBLANK(POLJ3!D8),"-",POLJ3!D8)</f>
        <v>122434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5747.24</v>
      </c>
      <c r="C310" s="1123"/>
      <c r="D310" s="3"/>
      <c r="E310" s="5"/>
      <c r="F310" s="5"/>
      <c r="G310" s="815" t="s">
        <v>854</v>
      </c>
      <c r="H310" s="816">
        <f>IF(ISBLANK(POLJ2!H3),"-",POLJ2!H3)</f>
        <v>252434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1466175.62</v>
      </c>
      <c r="C311" s="1124"/>
      <c r="D311" s="3"/>
      <c r="E311" s="5"/>
      <c r="F311" s="5"/>
      <c r="G311" s="810" t="s">
        <v>855</v>
      </c>
      <c r="H311" s="248">
        <f>IF(ISBLANK(POLJ2!H4),"-",POLJ2!H4)</f>
        <v>1398496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16865.189999999999</v>
      </c>
      <c r="C312" s="1124"/>
      <c r="D312" s="3"/>
      <c r="E312" s="5"/>
      <c r="F312" s="5"/>
      <c r="G312" s="810" t="s">
        <v>856</v>
      </c>
      <c r="H312" s="248">
        <f>IF(ISBLANK(POLJ2!H5),"-",POLJ2!H5)</f>
        <v>271774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5002.83</v>
      </c>
      <c r="C313" s="1124"/>
      <c r="D313" s="3"/>
      <c r="E313" s="5"/>
      <c r="F313" s="5"/>
      <c r="G313" s="812" t="s">
        <v>857</v>
      </c>
      <c r="H313" s="249">
        <f>IF(ISBLANK(POLJ2!H6),"-",POLJ2!H6)</f>
        <v>11972458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467.75</v>
      </c>
      <c r="C314" s="1124"/>
      <c r="D314" s="3"/>
      <c r="E314" s="5"/>
      <c r="F314" s="5"/>
      <c r="G314" s="814" t="s">
        <v>847</v>
      </c>
      <c r="H314" s="817">
        <f>IF(ISBLANK(POLJ2!H7),"-",POLJ2!H7)</f>
        <v>13895162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114637.52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1608896.15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98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741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15094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63457</v>
      </c>
      <c r="I364" s="808">
        <f>IF(ISBLANK(OBRAZ2!I6),"-",OBRAZ2!I6)</f>
        <v>45810</v>
      </c>
      <c r="J364" s="808">
        <f>IF(ISBLANK(OBRAZ2!J6),"-",OBRAZ2!J6)</f>
        <v>17647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32180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3022</v>
      </c>
      <c r="I365" s="416">
        <f>IF(ISBLANK(OBRAZ2!I7),"-",OBRAZ2!I7)</f>
        <v>2336</v>
      </c>
      <c r="J365" s="416">
        <f>IF(ISBLANK(OBRAZ2!J7),"-",OBRAZ2!J7)</f>
        <v>686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75.099999999999994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1043</v>
      </c>
      <c r="I366" s="807">
        <f>IF(ISBLANK(OBRAZ2!I8),"-",OBRAZ2!I8)</f>
        <v>854</v>
      </c>
      <c r="J366" s="807">
        <f>IF(ISBLANK(OBRAZ2!J8),"-",OBRAZ2!J8)</f>
        <v>189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17716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6.4221542106822005</v>
      </c>
      <c r="I375" s="850">
        <f>IF(ISBLANK(OBRAZ2!C12),"-",OBRAZ2!C21)</f>
        <v>6.1994736593283637</v>
      </c>
      <c r="J375" s="850">
        <f>IF(ISBLANK(OBRAZ2!D12),"-",OBRAZ2!D21)</f>
        <v>5.9455300815510075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3.1263369203935888E-2</v>
      </c>
      <c r="I376" s="851">
        <f>IF(ISBLANK(OBRAZ2!C13),"-",OBRAZ2!C22)</f>
        <v>0</v>
      </c>
      <c r="J376" s="851">
        <f>IF(ISBLANK(OBRAZ2!D13),"-",OBRAZ2!D22)</f>
        <v>6.1547930450838598E-3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64.450258334156047</v>
      </c>
      <c r="I377" s="851">
        <f>IF(ISBLANK(OBRAZ2!C14),"-",OBRAZ2!C23)</f>
        <v>65.598751910742706</v>
      </c>
      <c r="J377" s="851">
        <f>IF(ISBLANK(OBRAZ2!D14),"-",OBRAZ2!D23)</f>
        <v>66.764117556547163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2.4619172180335439E-2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13.194787244545363</v>
      </c>
      <c r="I379" s="851">
        <f>IF(ISBLANK(OBRAZ2!C16),"-",OBRAZ2!C25)</f>
        <v>12.283908788628519</v>
      </c>
      <c r="J379" s="851">
        <f>IF(ISBLANK(OBRAZ2!D16),"-",OBRAZ2!D25)</f>
        <v>10.993999076781042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15.901536841412447</v>
      </c>
      <c r="I380" s="852">
        <f>IF(ISBLANK(OBRAZ2!C17),"-",OBRAZ2!C26)</f>
        <v>15.917865641300407</v>
      </c>
      <c r="J380" s="852">
        <f>IF(ISBLANK(OBRAZ2!D17),"-",OBRAZ2!D26)</f>
        <v>16.26557931989537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366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179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62198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64130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5594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3232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16278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96.2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1104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1623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137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56819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84.1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15890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88.1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572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25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676179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34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664880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35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1650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310142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4693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2.2999999999999998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74.5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103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5.9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84.5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200709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407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493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4272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1462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1919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6.5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207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2468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0.7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55021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32054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11.2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16942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5441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9462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2061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5373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2990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14.5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50.7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38.5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273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8494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1508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5855.0129999999999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5.2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17166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673352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5222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384907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138584.26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>
        <f>IF(ISBLANK(INDEKSI2!B5),"-",INDEKSI2!B5)</f>
        <v>36.21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>
        <f>IF(ISBLANK(INDEKSI2!B6),"-",INDEKSI2!B6)</f>
        <v>37.909999999999997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39.04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353834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334015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1001175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941139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92</v>
      </c>
      <c r="C6" s="601">
        <v>728</v>
      </c>
      <c r="D6" s="612">
        <v>353</v>
      </c>
      <c r="E6" s="612">
        <v>375</v>
      </c>
      <c r="F6" s="1033">
        <v>13336</v>
      </c>
      <c r="G6" s="612">
        <v>6983</v>
      </c>
      <c r="H6" s="980">
        <v>6353</v>
      </c>
      <c r="I6" s="1034">
        <v>31.3</v>
      </c>
      <c r="J6" s="612">
        <v>31.7</v>
      </c>
      <c r="K6" s="1035">
        <v>30.8</v>
      </c>
      <c r="L6" s="1033">
        <v>29755</v>
      </c>
      <c r="M6" s="612">
        <v>15328</v>
      </c>
      <c r="N6" s="1028">
        <v>14427</v>
      </c>
      <c r="O6" s="1034">
        <v>68.2</v>
      </c>
      <c r="P6" s="612">
        <v>68.3</v>
      </c>
      <c r="Q6" s="1028">
        <v>68.099999999999994</v>
      </c>
      <c r="R6" s="1033">
        <v>17683</v>
      </c>
      <c r="S6" s="612">
        <v>9215</v>
      </c>
      <c r="T6" s="1035">
        <v>8468</v>
      </c>
    </row>
    <row r="7" spans="1:20" x14ac:dyDescent="0.25">
      <c r="A7" s="286">
        <v>2021</v>
      </c>
      <c r="B7" s="602">
        <v>95</v>
      </c>
      <c r="C7" s="601">
        <v>730</v>
      </c>
      <c r="D7" s="612">
        <v>356</v>
      </c>
      <c r="E7" s="612">
        <v>374</v>
      </c>
      <c r="F7" s="1033">
        <v>14196</v>
      </c>
      <c r="G7" s="612">
        <v>7360</v>
      </c>
      <c r="H7" s="980">
        <v>6836</v>
      </c>
      <c r="I7" s="1034">
        <v>33.799999999999997</v>
      </c>
      <c r="J7" s="612">
        <v>34</v>
      </c>
      <c r="K7" s="1035">
        <v>33.5</v>
      </c>
      <c r="L7" s="1033">
        <v>31365</v>
      </c>
      <c r="M7" s="612">
        <v>16159</v>
      </c>
      <c r="N7" s="1028">
        <v>15206</v>
      </c>
      <c r="O7" s="1034">
        <v>72.099999999999994</v>
      </c>
      <c r="P7" s="612">
        <v>72.099999999999994</v>
      </c>
      <c r="Q7" s="1028">
        <v>72.2</v>
      </c>
      <c r="R7" s="1033">
        <v>17896</v>
      </c>
      <c r="S7" s="612">
        <v>9349</v>
      </c>
      <c r="T7" s="1035">
        <v>8547</v>
      </c>
    </row>
    <row r="8" spans="1:20" x14ac:dyDescent="0.25">
      <c r="A8" s="219">
        <v>2022</v>
      </c>
      <c r="B8" s="617">
        <v>98</v>
      </c>
      <c r="C8" s="947">
        <v>741</v>
      </c>
      <c r="D8" s="981">
        <v>363</v>
      </c>
      <c r="E8" s="981">
        <v>378</v>
      </c>
      <c r="F8" s="1036">
        <v>15094</v>
      </c>
      <c r="G8" s="981">
        <v>7796</v>
      </c>
      <c r="H8" s="979">
        <v>7298</v>
      </c>
      <c r="I8" s="754">
        <v>36</v>
      </c>
      <c r="J8" s="981">
        <v>36.1</v>
      </c>
      <c r="K8" s="1037">
        <v>35.799999999999997</v>
      </c>
      <c r="L8" s="1036">
        <v>32180</v>
      </c>
      <c r="M8" s="981">
        <v>16543</v>
      </c>
      <c r="N8" s="691">
        <v>15637</v>
      </c>
      <c r="O8" s="754">
        <v>75.099999999999994</v>
      </c>
      <c r="P8" s="981">
        <v>74.8</v>
      </c>
      <c r="Q8" s="691">
        <v>75.5</v>
      </c>
      <c r="R8" s="1036">
        <v>17716</v>
      </c>
      <c r="S8" s="981">
        <v>9206</v>
      </c>
      <c r="T8" s="1037">
        <v>8510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366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179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62198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64130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5594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3232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16278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1104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1623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91.748288883644094</v>
      </c>
      <c r="C21" s="739">
        <f>B10/(B7+B10)*100</f>
        <v>8.2517111163559136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95.202042694694327</v>
      </c>
      <c r="C22" s="739">
        <f>B11/(B8+B11)*100</f>
        <v>4.7979573053056619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91.748288883644094</v>
      </c>
      <c r="C26" s="739">
        <f>C21</f>
        <v>8.2517111163559136</v>
      </c>
    </row>
    <row r="27" spans="1:10" ht="24.75" x14ac:dyDescent="0.25">
      <c r="A27" s="742" t="s">
        <v>1407</v>
      </c>
      <c r="B27" s="739">
        <f>B22</f>
        <v>95.202042694694327</v>
      </c>
      <c r="C27" s="739">
        <f>C22</f>
        <v>4.7979573053056619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150</v>
      </c>
      <c r="C5" s="1095">
        <v>202</v>
      </c>
      <c r="D5" s="914" t="s">
        <v>5</v>
      </c>
      <c r="E5" s="211"/>
      <c r="F5" s="125">
        <v>2021</v>
      </c>
      <c r="G5" s="70">
        <v>353</v>
      </c>
      <c r="H5" s="55">
        <v>151</v>
      </c>
      <c r="I5" s="110">
        <v>202</v>
      </c>
      <c r="J5" s="70">
        <v>180</v>
      </c>
      <c r="K5" s="55">
        <v>12</v>
      </c>
      <c r="L5" s="110">
        <v>168</v>
      </c>
      <c r="M5" s="70">
        <v>61592</v>
      </c>
      <c r="N5" s="55">
        <v>64362</v>
      </c>
      <c r="O5" s="70">
        <v>5543</v>
      </c>
      <c r="P5" s="110">
        <v>3208</v>
      </c>
    </row>
    <row r="6" spans="1:16" x14ac:dyDescent="0.25">
      <c r="A6" s="923" t="s">
        <v>259</v>
      </c>
      <c r="B6" s="1096">
        <v>11</v>
      </c>
      <c r="C6" s="1097">
        <v>168</v>
      </c>
      <c r="D6" s="915" t="s">
        <v>5</v>
      </c>
      <c r="E6" s="254"/>
      <c r="F6" s="125">
        <v>2022</v>
      </c>
      <c r="G6" s="212">
        <v>352</v>
      </c>
      <c r="H6" s="58">
        <v>150</v>
      </c>
      <c r="I6" s="160">
        <v>202</v>
      </c>
      <c r="J6" s="212">
        <v>179</v>
      </c>
      <c r="K6" s="58">
        <v>11</v>
      </c>
      <c r="L6" s="160">
        <v>168</v>
      </c>
      <c r="M6" s="212">
        <v>62198</v>
      </c>
      <c r="N6" s="58">
        <v>64130</v>
      </c>
      <c r="O6" s="212">
        <v>5594</v>
      </c>
      <c r="P6" s="160">
        <v>3232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366</v>
      </c>
      <c r="H7" s="94">
        <v>165</v>
      </c>
      <c r="I7" s="169">
        <v>201</v>
      </c>
      <c r="J7" s="167"/>
      <c r="K7" s="94"/>
      <c r="L7" s="169"/>
      <c r="M7" s="167">
        <v>67511</v>
      </c>
      <c r="N7" s="94">
        <v>66476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150</v>
      </c>
      <c r="C11" s="918">
        <f>IF(ISBLANK(C5),"",C5)</f>
        <v>202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11</v>
      </c>
      <c r="C12" s="921">
        <f>IF(ISBLANK(C6),"",C6)</f>
        <v>168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91.7</v>
      </c>
      <c r="C5" s="611">
        <v>91.3</v>
      </c>
      <c r="D5" s="945">
        <v>92.1</v>
      </c>
      <c r="E5" s="610"/>
      <c r="F5" s="611"/>
      <c r="G5" s="945"/>
      <c r="H5" s="610"/>
      <c r="I5" s="611"/>
      <c r="J5" s="945"/>
      <c r="K5" s="610">
        <v>17235</v>
      </c>
      <c r="L5" s="611">
        <v>8839</v>
      </c>
      <c r="M5" s="945">
        <v>8396</v>
      </c>
      <c r="N5" s="610">
        <v>93.9</v>
      </c>
      <c r="O5" s="611">
        <v>94.9</v>
      </c>
      <c r="P5" s="945">
        <v>92.9</v>
      </c>
      <c r="Q5" s="610">
        <v>0.6</v>
      </c>
      <c r="R5" s="611">
        <v>0.6</v>
      </c>
      <c r="S5" s="945">
        <v>0.6</v>
      </c>
    </row>
    <row r="6" spans="1:19" x14ac:dyDescent="0.25">
      <c r="A6" s="286">
        <v>2021</v>
      </c>
      <c r="B6" s="457">
        <v>91.6</v>
      </c>
      <c r="C6" s="458">
        <v>91.4</v>
      </c>
      <c r="D6" s="976">
        <v>91.8</v>
      </c>
      <c r="E6" s="457">
        <v>1428</v>
      </c>
      <c r="F6" s="458">
        <v>921</v>
      </c>
      <c r="G6" s="976">
        <v>507</v>
      </c>
      <c r="H6" s="457">
        <v>1765</v>
      </c>
      <c r="I6" s="458">
        <v>899</v>
      </c>
      <c r="J6" s="976">
        <v>866</v>
      </c>
      <c r="K6" s="457">
        <v>17058</v>
      </c>
      <c r="L6" s="458">
        <v>8529</v>
      </c>
      <c r="M6" s="976">
        <v>8529</v>
      </c>
      <c r="N6" s="457">
        <v>94</v>
      </c>
      <c r="O6" s="458">
        <v>92.8</v>
      </c>
      <c r="P6" s="976">
        <v>95.1</v>
      </c>
      <c r="Q6" s="457">
        <v>0.5</v>
      </c>
      <c r="R6" s="458">
        <v>0.5</v>
      </c>
      <c r="S6" s="976">
        <v>0.5</v>
      </c>
    </row>
    <row r="7" spans="1:19" x14ac:dyDescent="0.25">
      <c r="A7" s="286">
        <v>2022</v>
      </c>
      <c r="B7" s="601">
        <v>95.9</v>
      </c>
      <c r="C7" s="612">
        <v>95.6</v>
      </c>
      <c r="D7" s="980">
        <v>96.2</v>
      </c>
      <c r="E7" s="601">
        <v>1489</v>
      </c>
      <c r="F7" s="612">
        <v>989</v>
      </c>
      <c r="G7" s="980">
        <v>500</v>
      </c>
      <c r="H7" s="601">
        <v>1628</v>
      </c>
      <c r="I7" s="612">
        <v>810</v>
      </c>
      <c r="J7" s="980">
        <v>818</v>
      </c>
      <c r="K7" s="601">
        <v>16278</v>
      </c>
      <c r="L7" s="612">
        <v>8363</v>
      </c>
      <c r="M7" s="980">
        <v>7915</v>
      </c>
      <c r="N7" s="601">
        <v>96.2</v>
      </c>
      <c r="O7" s="612">
        <v>96.4</v>
      </c>
      <c r="P7" s="980">
        <v>96</v>
      </c>
      <c r="Q7" s="601">
        <v>0.4</v>
      </c>
      <c r="R7" s="612">
        <v>0.3</v>
      </c>
      <c r="S7" s="980">
        <v>0.6</v>
      </c>
    </row>
    <row r="8" spans="1:19" x14ac:dyDescent="0.25">
      <c r="A8" s="219">
        <v>2023</v>
      </c>
      <c r="B8" s="947"/>
      <c r="C8" s="981"/>
      <c r="D8" s="979"/>
      <c r="E8" s="947">
        <v>1104</v>
      </c>
      <c r="F8" s="981">
        <v>726</v>
      </c>
      <c r="G8" s="979">
        <v>378</v>
      </c>
      <c r="H8" s="947">
        <v>1623</v>
      </c>
      <c r="I8" s="981">
        <v>800</v>
      </c>
      <c r="J8" s="979">
        <v>823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137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84.1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88.1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572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70155523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40227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8899</v>
      </c>
      <c r="C5" s="616">
        <v>6106</v>
      </c>
      <c r="D5" s="616">
        <v>2793</v>
      </c>
      <c r="E5" s="599">
        <v>37554</v>
      </c>
      <c r="F5" s="616">
        <v>18796</v>
      </c>
      <c r="G5" s="945">
        <v>18758</v>
      </c>
      <c r="H5" s="616">
        <v>15266</v>
      </c>
      <c r="I5" s="616">
        <v>6042</v>
      </c>
      <c r="J5" s="616">
        <v>9224</v>
      </c>
      <c r="K5" s="217">
        <f>SUM(B5,E5,H5)</f>
        <v>61719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7875</v>
      </c>
      <c r="C6" s="612">
        <v>5366</v>
      </c>
      <c r="D6" s="946">
        <v>2509</v>
      </c>
      <c r="E6" s="601">
        <v>36555</v>
      </c>
      <c r="F6" s="612">
        <v>18260</v>
      </c>
      <c r="G6" s="946">
        <v>18295</v>
      </c>
      <c r="H6" s="601">
        <v>14868</v>
      </c>
      <c r="I6" s="612">
        <v>6001</v>
      </c>
      <c r="J6" s="612">
        <v>8867</v>
      </c>
      <c r="K6" s="218">
        <f>SUM(B6,E6,H6)</f>
        <v>59298</v>
      </c>
      <c r="M6" s="105" t="s">
        <v>284</v>
      </c>
      <c r="N6" s="171">
        <f>IF(ISBLANK(J7),"",J7)</f>
        <v>8852</v>
      </c>
      <c r="O6" s="80">
        <f>IF(ISBLANK(I7),"",I7)</f>
        <v>6080</v>
      </c>
      <c r="P6" s="211"/>
    </row>
    <row r="7" spans="1:17" ht="24.75" x14ac:dyDescent="0.25">
      <c r="A7" s="218">
        <v>2023</v>
      </c>
      <c r="B7" s="601">
        <v>7627</v>
      </c>
      <c r="C7" s="612">
        <v>5137</v>
      </c>
      <c r="D7" s="946">
        <v>2490</v>
      </c>
      <c r="E7" s="601">
        <v>34260</v>
      </c>
      <c r="F7" s="612">
        <v>17012</v>
      </c>
      <c r="G7" s="946">
        <v>17248</v>
      </c>
      <c r="H7" s="601">
        <v>14932</v>
      </c>
      <c r="I7" s="612">
        <v>6080</v>
      </c>
      <c r="J7" s="612">
        <v>8852</v>
      </c>
      <c r="K7" s="218">
        <f>SUM(B7,E7,H7)</f>
        <v>56819</v>
      </c>
      <c r="M7" s="106" t="s">
        <v>285</v>
      </c>
      <c r="N7" s="220">
        <f>IF(ISBLANK(G7),"",G7)</f>
        <v>17248</v>
      </c>
      <c r="O7" s="107">
        <f>IF(ISBLANK(F7),"",F7)</f>
        <v>17012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2490</v>
      </c>
      <c r="O8" s="83">
        <f>IF(ISBLANK(C7),"",C7)</f>
        <v>5137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8852</v>
      </c>
      <c r="O13" s="80">
        <f>IF(ISBLANK(I7),"",I7)</f>
        <v>6080</v>
      </c>
      <c r="P13" s="211"/>
    </row>
    <row r="14" spans="1:17" ht="27.75" customHeight="1" x14ac:dyDescent="0.25">
      <c r="M14" s="106" t="s">
        <v>515</v>
      </c>
      <c r="N14" s="220">
        <f>IF(ISBLANK(G7),"",G7)</f>
        <v>17248</v>
      </c>
      <c r="O14" s="107">
        <f>IF(ISBLANK(F7),"",F7)</f>
        <v>17012</v>
      </c>
      <c r="P14" s="211"/>
    </row>
    <row r="15" spans="1:17" ht="26.25" customHeight="1" x14ac:dyDescent="0.25">
      <c r="M15" s="108" t="s">
        <v>516</v>
      </c>
      <c r="N15" s="170">
        <f>IF(ISBLANK(D7),"",D7)</f>
        <v>2490</v>
      </c>
      <c r="O15" s="83">
        <f>IF(ISBLANK(C7),"",C7)</f>
        <v>5137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2619</v>
      </c>
      <c r="C21" s="616">
        <v>1802</v>
      </c>
      <c r="D21" s="616">
        <v>817</v>
      </c>
      <c r="E21" s="599">
        <v>9248</v>
      </c>
      <c r="F21" s="616">
        <v>4609</v>
      </c>
      <c r="G21" s="945">
        <v>4639</v>
      </c>
      <c r="H21" s="616">
        <v>3779</v>
      </c>
      <c r="I21" s="616">
        <v>1491</v>
      </c>
      <c r="J21" s="616">
        <v>2288</v>
      </c>
      <c r="K21" s="217">
        <f>SUM(B21,E21,H21)</f>
        <v>15646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2887</v>
      </c>
      <c r="C22" s="1028">
        <v>1991</v>
      </c>
      <c r="D22" s="980">
        <v>896</v>
      </c>
      <c r="E22" s="1034">
        <v>8926</v>
      </c>
      <c r="F22" s="1028">
        <v>4446</v>
      </c>
      <c r="G22" s="980">
        <v>4480</v>
      </c>
      <c r="H22" s="1034">
        <v>3860</v>
      </c>
      <c r="I22" s="1028">
        <v>1494</v>
      </c>
      <c r="J22" s="1028">
        <v>2366</v>
      </c>
      <c r="K22" s="218">
        <f>SUM(B22,E22,H22)</f>
        <v>15673</v>
      </c>
      <c r="M22" s="105" t="s">
        <v>284</v>
      </c>
      <c r="N22" s="171">
        <f>IF(ISBLANK(J23),"",J23)</f>
        <v>2349</v>
      </c>
      <c r="O22" s="80">
        <f>IF(ISBLANK(I23),"",I23)</f>
        <v>1553</v>
      </c>
      <c r="P22" s="211"/>
    </row>
    <row r="23" spans="1:17" ht="24.75" x14ac:dyDescent="0.25">
      <c r="A23" s="218">
        <v>2022</v>
      </c>
      <c r="B23" s="1034">
        <v>2852</v>
      </c>
      <c r="C23" s="1028">
        <v>1911</v>
      </c>
      <c r="D23" s="980">
        <v>941</v>
      </c>
      <c r="E23" s="1034">
        <v>9136</v>
      </c>
      <c r="F23" s="1028">
        <v>4535</v>
      </c>
      <c r="G23" s="980">
        <v>4601</v>
      </c>
      <c r="H23" s="1034">
        <v>3902</v>
      </c>
      <c r="I23" s="1028">
        <v>1553</v>
      </c>
      <c r="J23" s="1028">
        <v>2349</v>
      </c>
      <c r="K23" s="218">
        <f>SUM(B23,E23,H23)</f>
        <v>15890</v>
      </c>
      <c r="M23" s="106" t="s">
        <v>285</v>
      </c>
      <c r="N23" s="220">
        <f>IF(ISBLANK(G23),"",G23)</f>
        <v>4601</v>
      </c>
      <c r="O23" s="107">
        <f>IF(ISBLANK(F23),"",F23)</f>
        <v>4535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941</v>
      </c>
      <c r="O24" s="109">
        <f>IF(ISBLANK(C23),"",C23)</f>
        <v>1911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2349</v>
      </c>
      <c r="O29" s="80">
        <f>IF(ISBLANK(I23),"",I23)</f>
        <v>1553</v>
      </c>
      <c r="P29" s="211"/>
    </row>
    <row r="30" spans="1:17" ht="27.75" customHeight="1" x14ac:dyDescent="0.25">
      <c r="M30" s="106" t="s">
        <v>515</v>
      </c>
      <c r="N30" s="220">
        <f>IF(ISBLANK(G23),"",G23)</f>
        <v>4601</v>
      </c>
      <c r="O30" s="107">
        <f>IF(ISBLANK(F23),"",F23)</f>
        <v>4535</v>
      </c>
      <c r="P30" s="211"/>
    </row>
    <row r="31" spans="1:17" ht="27.75" customHeight="1" x14ac:dyDescent="0.25">
      <c r="M31" s="108" t="s">
        <v>516</v>
      </c>
      <c r="N31" s="221">
        <f>IF(ISBLANK(D23),"",D23)</f>
        <v>941</v>
      </c>
      <c r="O31" s="109">
        <f>IF(ISBLANK(C23),"",C23)</f>
        <v>1911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30599963</v>
      </c>
      <c r="D5" s="253"/>
    </row>
    <row r="6" spans="1:4" ht="30" x14ac:dyDescent="0.25">
      <c r="A6" s="686" t="s">
        <v>474</v>
      </c>
      <c r="B6" s="617">
        <v>39555560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81.900000000000006</v>
      </c>
      <c r="D5" s="611">
        <v>80.3</v>
      </c>
      <c r="E5" s="945">
        <v>83.5</v>
      </c>
      <c r="F5" s="610"/>
      <c r="G5" s="611"/>
      <c r="H5" s="945"/>
      <c r="I5" s="610">
        <v>0.6</v>
      </c>
      <c r="J5" s="611">
        <v>0.6</v>
      </c>
      <c r="K5" s="945">
        <v>0.7</v>
      </c>
      <c r="L5" s="610">
        <v>81.099999999999994</v>
      </c>
      <c r="M5" s="611">
        <v>80.099999999999994</v>
      </c>
      <c r="N5" s="945">
        <v>82.2</v>
      </c>
    </row>
    <row r="6" spans="1:14" x14ac:dyDescent="0.25">
      <c r="A6" s="286">
        <v>2021</v>
      </c>
      <c r="B6" s="457">
        <v>141</v>
      </c>
      <c r="C6" s="457">
        <v>81.400000000000006</v>
      </c>
      <c r="D6" s="458">
        <v>79.8</v>
      </c>
      <c r="E6" s="976">
        <v>83.1</v>
      </c>
      <c r="F6" s="457">
        <v>700</v>
      </c>
      <c r="G6" s="458">
        <v>429</v>
      </c>
      <c r="H6" s="976">
        <v>271</v>
      </c>
      <c r="I6" s="457">
        <v>0.7</v>
      </c>
      <c r="J6" s="458">
        <v>0.6</v>
      </c>
      <c r="K6" s="976">
        <v>0.9</v>
      </c>
      <c r="L6" s="457">
        <v>81.599999999999994</v>
      </c>
      <c r="M6" s="458">
        <v>80.7</v>
      </c>
      <c r="N6" s="976">
        <v>82.5</v>
      </c>
    </row>
    <row r="7" spans="1:14" x14ac:dyDescent="0.25">
      <c r="A7" s="286">
        <v>2022</v>
      </c>
      <c r="B7" s="601">
        <v>142</v>
      </c>
      <c r="C7" s="601">
        <v>84.1</v>
      </c>
      <c r="D7" s="612">
        <v>82.5</v>
      </c>
      <c r="E7" s="980">
        <v>85.9</v>
      </c>
      <c r="F7" s="601">
        <v>639</v>
      </c>
      <c r="G7" s="612">
        <v>383</v>
      </c>
      <c r="H7" s="980">
        <v>256</v>
      </c>
      <c r="I7" s="601">
        <v>1.3</v>
      </c>
      <c r="J7" s="612">
        <v>1.9</v>
      </c>
      <c r="K7" s="980">
        <v>0.8</v>
      </c>
      <c r="L7" s="601">
        <v>88.1</v>
      </c>
      <c r="M7" s="612">
        <v>87</v>
      </c>
      <c r="N7" s="980">
        <v>89.4</v>
      </c>
    </row>
    <row r="8" spans="1:14" x14ac:dyDescent="0.25">
      <c r="A8" s="219">
        <v>2023</v>
      </c>
      <c r="B8" s="947">
        <v>137</v>
      </c>
      <c r="C8" s="947"/>
      <c r="D8" s="981"/>
      <c r="E8" s="979"/>
      <c r="F8" s="947">
        <v>572</v>
      </c>
      <c r="G8" s="981">
        <v>368</v>
      </c>
      <c r="H8" s="979">
        <v>204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2486</v>
      </c>
      <c r="C5" s="207">
        <v>1863</v>
      </c>
      <c r="G5" s="113"/>
      <c r="H5" s="174" t="s">
        <v>586</v>
      </c>
      <c r="I5" s="207">
        <v>2171</v>
      </c>
      <c r="J5" s="207">
        <v>2115</v>
      </c>
    </row>
    <row r="6" spans="1:13" ht="15" customHeight="1" x14ac:dyDescent="0.25">
      <c r="A6" s="175" t="s">
        <v>587</v>
      </c>
      <c r="B6" s="208">
        <v>29416</v>
      </c>
      <c r="C6" s="208">
        <v>9059</v>
      </c>
      <c r="G6" s="113"/>
      <c r="H6" s="175" t="s">
        <v>587</v>
      </c>
      <c r="I6" s="208">
        <v>12031</v>
      </c>
      <c r="J6" s="208">
        <v>5333</v>
      </c>
    </row>
    <row r="7" spans="1:13" ht="15" customHeight="1" x14ac:dyDescent="0.25">
      <c r="A7" s="175" t="s">
        <v>588</v>
      </c>
      <c r="B7" s="208">
        <v>117420</v>
      </c>
      <c r="C7" s="208">
        <v>59318</v>
      </c>
      <c r="G7" s="113"/>
      <c r="H7" s="175" t="s">
        <v>588</v>
      </c>
      <c r="I7" s="208">
        <v>49169</v>
      </c>
      <c r="J7" s="208">
        <v>23620</v>
      </c>
    </row>
    <row r="8" spans="1:13" ht="15" customHeight="1" x14ac:dyDescent="0.25">
      <c r="A8" s="175" t="s">
        <v>589</v>
      </c>
      <c r="B8" s="208">
        <v>196305</v>
      </c>
      <c r="C8" s="208">
        <v>163456</v>
      </c>
      <c r="G8" s="113"/>
      <c r="H8" s="175" t="s">
        <v>589</v>
      </c>
      <c r="I8" s="208">
        <v>156707</v>
      </c>
      <c r="J8" s="208">
        <v>122655</v>
      </c>
    </row>
    <row r="9" spans="1:13" ht="15" customHeight="1" x14ac:dyDescent="0.25">
      <c r="A9" s="175" t="s">
        <v>590</v>
      </c>
      <c r="B9" s="208">
        <v>387164</v>
      </c>
      <c r="C9" s="208">
        <v>454978</v>
      </c>
      <c r="G9" s="113"/>
      <c r="H9" s="175" t="s">
        <v>590</v>
      </c>
      <c r="I9" s="208">
        <v>384760</v>
      </c>
      <c r="J9" s="208">
        <v>432609</v>
      </c>
    </row>
    <row r="10" spans="1:13" ht="15" customHeight="1" x14ac:dyDescent="0.25">
      <c r="A10" s="175" t="s">
        <v>591</v>
      </c>
      <c r="B10" s="208">
        <v>42387</v>
      </c>
      <c r="C10" s="208">
        <v>38643</v>
      </c>
      <c r="G10" s="113"/>
      <c r="H10" s="175" t="s">
        <v>591</v>
      </c>
      <c r="I10" s="208">
        <v>45440</v>
      </c>
      <c r="J10" s="208">
        <v>35255</v>
      </c>
    </row>
    <row r="11" spans="1:13" ht="15" customHeight="1" x14ac:dyDescent="0.25">
      <c r="A11" s="176" t="s">
        <v>592</v>
      </c>
      <c r="B11" s="209">
        <v>82061</v>
      </c>
      <c r="C11" s="209">
        <v>69783</v>
      </c>
      <c r="G11" s="113"/>
      <c r="H11" s="176" t="s">
        <v>592</v>
      </c>
      <c r="I11" s="209">
        <v>120661</v>
      </c>
      <c r="J11" s="209">
        <v>92733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2486</v>
      </c>
      <c r="C17" s="178">
        <f>IF(ISBLANK(C5),"0",C5)</f>
        <v>1863</v>
      </c>
      <c r="G17" s="113"/>
      <c r="H17" s="174" t="s">
        <v>586</v>
      </c>
      <c r="I17" s="177">
        <f>IF(ISBLANK(I5),"0",I5)</f>
        <v>2171</v>
      </c>
      <c r="J17" s="178">
        <f>IF(ISBLANK(J5),"0",J5)</f>
        <v>2115</v>
      </c>
    </row>
    <row r="18" spans="1:13" ht="15" customHeight="1" x14ac:dyDescent="0.25">
      <c r="A18" s="175" t="s">
        <v>587</v>
      </c>
      <c r="B18" s="179">
        <f t="shared" ref="B18:C18" si="0">IF(ISBLANK(B6),"0",B6)</f>
        <v>29416</v>
      </c>
      <c r="C18" s="180">
        <f t="shared" si="0"/>
        <v>9059</v>
      </c>
      <c r="G18" s="113"/>
      <c r="H18" s="175" t="s">
        <v>587</v>
      </c>
      <c r="I18" s="179">
        <f t="shared" ref="I18:J18" si="1">IF(ISBLANK(I6),"0",I6)</f>
        <v>12031</v>
      </c>
      <c r="J18" s="180">
        <f t="shared" si="1"/>
        <v>5333</v>
      </c>
    </row>
    <row r="19" spans="1:13" ht="15" customHeight="1" x14ac:dyDescent="0.25">
      <c r="A19" s="175" t="s">
        <v>588</v>
      </c>
      <c r="B19" s="179">
        <f t="shared" ref="B19:C19" si="2">IF(ISBLANK(B7),"0",B7)</f>
        <v>117420</v>
      </c>
      <c r="C19" s="180">
        <f t="shared" si="2"/>
        <v>59318</v>
      </c>
      <c r="G19" s="113"/>
      <c r="H19" s="175" t="s">
        <v>588</v>
      </c>
      <c r="I19" s="179">
        <f t="shared" ref="I19:J19" si="3">IF(ISBLANK(I7),"0",I7)</f>
        <v>49169</v>
      </c>
      <c r="J19" s="180">
        <f t="shared" si="3"/>
        <v>23620</v>
      </c>
    </row>
    <row r="20" spans="1:13" ht="15" customHeight="1" x14ac:dyDescent="0.25">
      <c r="A20" s="175" t="s">
        <v>589</v>
      </c>
      <c r="B20" s="179">
        <f t="shared" ref="B20:C20" si="4">IF(ISBLANK(B8),"0",B8)</f>
        <v>196305</v>
      </c>
      <c r="C20" s="180">
        <f t="shared" si="4"/>
        <v>163456</v>
      </c>
      <c r="G20" s="113"/>
      <c r="H20" s="175" t="s">
        <v>589</v>
      </c>
      <c r="I20" s="179">
        <f t="shared" ref="I20:J20" si="5">IF(ISBLANK(I8),"0",I8)</f>
        <v>156707</v>
      </c>
      <c r="J20" s="180">
        <f t="shared" si="5"/>
        <v>122655</v>
      </c>
    </row>
    <row r="21" spans="1:13" ht="15" customHeight="1" x14ac:dyDescent="0.25">
      <c r="A21" s="175" t="s">
        <v>590</v>
      </c>
      <c r="B21" s="179">
        <f t="shared" ref="B21:C21" si="6">IF(ISBLANK(B9),"0",B9)</f>
        <v>387164</v>
      </c>
      <c r="C21" s="180">
        <f t="shared" si="6"/>
        <v>454978</v>
      </c>
      <c r="G21" s="113"/>
      <c r="H21" s="175" t="s">
        <v>590</v>
      </c>
      <c r="I21" s="179">
        <f t="shared" ref="I21:J21" si="7">IF(ISBLANK(I9),"0",I9)</f>
        <v>384760</v>
      </c>
      <c r="J21" s="180">
        <f t="shared" si="7"/>
        <v>432609</v>
      </c>
    </row>
    <row r="22" spans="1:13" ht="15" customHeight="1" x14ac:dyDescent="0.25">
      <c r="A22" s="175" t="s">
        <v>591</v>
      </c>
      <c r="B22" s="179">
        <f t="shared" ref="B22:C22" si="8">IF(ISBLANK(B10),"0",B10)</f>
        <v>42387</v>
      </c>
      <c r="C22" s="180">
        <f t="shared" si="8"/>
        <v>38643</v>
      </c>
      <c r="G22" s="113"/>
      <c r="H22" s="175" t="s">
        <v>591</v>
      </c>
      <c r="I22" s="179">
        <f t="shared" ref="I22:J22" si="9">IF(ISBLANK(I10),"0",I10)</f>
        <v>45440</v>
      </c>
      <c r="J22" s="180">
        <f t="shared" si="9"/>
        <v>35255</v>
      </c>
    </row>
    <row r="23" spans="1:13" ht="15" customHeight="1" x14ac:dyDescent="0.25">
      <c r="A23" s="176" t="s">
        <v>592</v>
      </c>
      <c r="B23" s="181">
        <f t="shared" ref="B23:C23" si="10">IF(ISBLANK(B11),"0",B11)</f>
        <v>82061</v>
      </c>
      <c r="C23" s="182">
        <f t="shared" si="10"/>
        <v>69783</v>
      </c>
      <c r="G23" s="113"/>
      <c r="H23" s="176" t="s">
        <v>592</v>
      </c>
      <c r="I23" s="181">
        <f t="shared" ref="I23:J23" si="11">IF(ISBLANK(I11),"0",I11)</f>
        <v>120661</v>
      </c>
      <c r="J23" s="182">
        <f t="shared" si="11"/>
        <v>92733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0.29000080490971591</v>
      </c>
      <c r="C29" s="184">
        <f>C17/SUM(C17:C23)*100</f>
        <v>0.23372224313135112</v>
      </c>
      <c r="D29" s="253"/>
      <c r="E29" s="253"/>
      <c r="G29" s="113"/>
      <c r="H29" s="174" t="s">
        <v>593</v>
      </c>
      <c r="I29" s="184">
        <f>I17/SUM(I17:I23)*100</f>
        <v>0.28160464057467582</v>
      </c>
      <c r="J29" s="184">
        <f>J17/SUM(J17:J23)*100</f>
        <v>0.29608578788218165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3.4314817687949333</v>
      </c>
      <c r="C30" s="185">
        <f>C18/SUM(C17:C23)*100</f>
        <v>1.1364947936268976</v>
      </c>
      <c r="D30" s="253"/>
      <c r="E30" s="253"/>
      <c r="G30" s="113"/>
      <c r="H30" s="175" t="s">
        <v>594</v>
      </c>
      <c r="I30" s="185">
        <f>I18/SUM(I17:I23)*100</f>
        <v>1.5605644545158566</v>
      </c>
      <c r="J30" s="185">
        <f>J18/SUM(J17:J23)*100</f>
        <v>0.74658416396012994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13.697463601166069</v>
      </c>
      <c r="C31" s="185">
        <f>C19/SUM(C17:C23)*100</f>
        <v>7.4417262576841043</v>
      </c>
      <c r="D31" s="253"/>
      <c r="E31" s="253"/>
      <c r="G31" s="113"/>
      <c r="H31" s="175" t="s">
        <v>595</v>
      </c>
      <c r="I31" s="185">
        <f>I19/SUM(I17:I23)*100</f>
        <v>6.3778068044294036</v>
      </c>
      <c r="J31" s="185">
        <f>J19/SUM(J17:J23)*100</f>
        <v>3.3066412812185018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22.899681419067495</v>
      </c>
      <c r="C32" s="185">
        <f>C20/SUM(C17:C23)*100</f>
        <v>20.506335466064485</v>
      </c>
      <c r="D32" s="253"/>
      <c r="E32" s="253"/>
      <c r="G32" s="113"/>
      <c r="H32" s="175" t="s">
        <v>596</v>
      </c>
      <c r="I32" s="185">
        <f>I20/SUM(I17:I23)*100</f>
        <v>20.326770341103511</v>
      </c>
      <c r="J32" s="185">
        <f>J20/SUM(J17:J23)*100</f>
        <v>17.170875797961699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45.164067430436553</v>
      </c>
      <c r="C33" s="185">
        <f>C21/SUM(C17:C23)*100</f>
        <v>57.079161962112657</v>
      </c>
      <c r="D33" s="253"/>
      <c r="E33" s="253"/>
      <c r="G33" s="113"/>
      <c r="H33" s="175" t="s">
        <v>597</v>
      </c>
      <c r="I33" s="185">
        <f>I21/SUM(I17:I23)*100</f>
        <v>49.907969372414676</v>
      </c>
      <c r="J33" s="185">
        <f>J21/SUM(J17:J23)*100</f>
        <v>60.562353007055655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4.9445953812180736</v>
      </c>
      <c r="C34" s="185">
        <f>C22/SUM(C17:C23)*100</f>
        <v>4.8479488144523897</v>
      </c>
      <c r="D34" s="253"/>
      <c r="E34" s="253"/>
      <c r="G34" s="113"/>
      <c r="H34" s="175" t="s">
        <v>598</v>
      </c>
      <c r="I34" s="185">
        <f>I22/SUM(I17:I23)*100</f>
        <v>5.8941109478181808</v>
      </c>
      <c r="J34" s="185">
        <f>J22/SUM(J17:J23)*100</f>
        <v>4.935463097771307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9.5727095944071614</v>
      </c>
      <c r="C35" s="186">
        <f>C23/SUM(C17:C23)*100</f>
        <v>8.7546104629281132</v>
      </c>
      <c r="D35" s="253"/>
      <c r="E35" s="253"/>
      <c r="G35" s="113"/>
      <c r="H35" s="176" t="s">
        <v>599</v>
      </c>
      <c r="I35" s="186">
        <f>I23/SUM(I17:I23)*100</f>
        <v>15.651173439143692</v>
      </c>
      <c r="J35" s="186">
        <f>J23/SUM(J17:J23)*100</f>
        <v>12.981996864150522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0.29000080490971591</v>
      </c>
      <c r="C41" s="184">
        <f t="shared" si="12"/>
        <v>0.23372224313135112</v>
      </c>
      <c r="G41" s="113"/>
      <c r="H41" s="174" t="s">
        <v>601</v>
      </c>
      <c r="I41" s="184">
        <f t="shared" ref="I41:J41" si="13">I29</f>
        <v>0.28160464057467582</v>
      </c>
      <c r="J41" s="184">
        <f t="shared" si="13"/>
        <v>0.29608578788218165</v>
      </c>
    </row>
    <row r="42" spans="1:12" x14ac:dyDescent="0.25">
      <c r="A42" s="175" t="s">
        <v>602</v>
      </c>
      <c r="B42" s="185">
        <f t="shared" si="12"/>
        <v>3.4314817687949333</v>
      </c>
      <c r="C42" s="185">
        <f t="shared" si="12"/>
        <v>1.1364947936268976</v>
      </c>
      <c r="G42" s="113"/>
      <c r="H42" s="175" t="s">
        <v>602</v>
      </c>
      <c r="I42" s="185">
        <f t="shared" ref="I42:J42" si="14">I30</f>
        <v>1.5605644545158566</v>
      </c>
      <c r="J42" s="185">
        <f t="shared" si="14"/>
        <v>0.74658416396012994</v>
      </c>
    </row>
    <row r="43" spans="1:12" x14ac:dyDescent="0.25">
      <c r="A43" s="175" t="s">
        <v>603</v>
      </c>
      <c r="B43" s="185">
        <f t="shared" si="12"/>
        <v>13.697463601166069</v>
      </c>
      <c r="C43" s="185">
        <f t="shared" si="12"/>
        <v>7.4417262576841043</v>
      </c>
      <c r="G43" s="113"/>
      <c r="H43" s="175" t="s">
        <v>603</v>
      </c>
      <c r="I43" s="185">
        <f t="shared" ref="I43:J43" si="15">I31</f>
        <v>6.3778068044294036</v>
      </c>
      <c r="J43" s="185">
        <f t="shared" si="15"/>
        <v>3.3066412812185018</v>
      </c>
    </row>
    <row r="44" spans="1:12" x14ac:dyDescent="0.25">
      <c r="A44" s="175" t="s">
        <v>604</v>
      </c>
      <c r="B44" s="185">
        <f t="shared" si="12"/>
        <v>22.899681419067495</v>
      </c>
      <c r="C44" s="185">
        <f t="shared" si="12"/>
        <v>20.506335466064485</v>
      </c>
      <c r="G44" s="113"/>
      <c r="H44" s="175" t="s">
        <v>604</v>
      </c>
      <c r="I44" s="185">
        <f t="shared" ref="I44:J44" si="16">I32</f>
        <v>20.326770341103511</v>
      </c>
      <c r="J44" s="185">
        <f t="shared" si="16"/>
        <v>17.170875797961699</v>
      </c>
    </row>
    <row r="45" spans="1:12" x14ac:dyDescent="0.25">
      <c r="A45" s="175" t="s">
        <v>605</v>
      </c>
      <c r="B45" s="185">
        <f t="shared" si="12"/>
        <v>45.164067430436553</v>
      </c>
      <c r="C45" s="185">
        <f t="shared" si="12"/>
        <v>57.079161962112657</v>
      </c>
      <c r="G45" s="113"/>
      <c r="H45" s="175" t="s">
        <v>605</v>
      </c>
      <c r="I45" s="185">
        <f t="shared" ref="I45:J45" si="17">I33</f>
        <v>49.907969372414676</v>
      </c>
      <c r="J45" s="185">
        <f t="shared" si="17"/>
        <v>60.562353007055655</v>
      </c>
    </row>
    <row r="46" spans="1:12" x14ac:dyDescent="0.25">
      <c r="A46" s="175" t="s">
        <v>606</v>
      </c>
      <c r="B46" s="185">
        <f t="shared" si="12"/>
        <v>4.9445953812180736</v>
      </c>
      <c r="C46" s="185">
        <f t="shared" si="12"/>
        <v>4.8479488144523897</v>
      </c>
      <c r="G46" s="113"/>
      <c r="H46" s="175" t="s">
        <v>606</v>
      </c>
      <c r="I46" s="185">
        <f t="shared" ref="I46:J46" si="18">I34</f>
        <v>5.8941109478181808</v>
      </c>
      <c r="J46" s="185">
        <f t="shared" si="18"/>
        <v>4.935463097771307</v>
      </c>
    </row>
    <row r="47" spans="1:12" x14ac:dyDescent="0.25">
      <c r="A47" s="176" t="s">
        <v>607</v>
      </c>
      <c r="B47" s="186">
        <f t="shared" si="12"/>
        <v>9.5727095944071614</v>
      </c>
      <c r="C47" s="186">
        <f t="shared" si="12"/>
        <v>8.7546104629281132</v>
      </c>
      <c r="G47" s="113"/>
      <c r="H47" s="176" t="s">
        <v>607</v>
      </c>
      <c r="I47" s="186">
        <f t="shared" ref="I47:J47" si="19">I35</f>
        <v>15.651173439143692</v>
      </c>
      <c r="J47" s="186">
        <f t="shared" si="19"/>
        <v>12.981996864150522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442057</v>
      </c>
      <c r="C5" s="207">
        <v>373052</v>
      </c>
      <c r="D5" s="253"/>
      <c r="E5" s="253"/>
      <c r="F5" s="1003"/>
      <c r="H5" s="174" t="s">
        <v>624</v>
      </c>
      <c r="I5" s="207">
        <v>191110</v>
      </c>
      <c r="J5" s="207">
        <v>152500</v>
      </c>
    </row>
    <row r="6" spans="1:10" ht="15" customHeight="1" x14ac:dyDescent="0.25">
      <c r="A6" s="175" t="s">
        <v>625</v>
      </c>
      <c r="B6" s="208">
        <v>128969</v>
      </c>
      <c r="C6" s="208">
        <v>132620</v>
      </c>
      <c r="D6" s="253"/>
      <c r="E6" s="253"/>
      <c r="F6" s="1003"/>
      <c r="H6" s="175" t="s">
        <v>625</v>
      </c>
      <c r="I6" s="208">
        <v>230905</v>
      </c>
      <c r="J6" s="208">
        <v>258234</v>
      </c>
    </row>
    <row r="7" spans="1:10" ht="15" customHeight="1" x14ac:dyDescent="0.25">
      <c r="A7" s="176" t="s">
        <v>626</v>
      </c>
      <c r="B7" s="209">
        <v>286213</v>
      </c>
      <c r="C7" s="209">
        <v>291428</v>
      </c>
      <c r="D7" s="253"/>
      <c r="E7" s="253"/>
      <c r="F7" s="1003"/>
      <c r="H7" s="175" t="s">
        <v>626</v>
      </c>
      <c r="I7" s="208">
        <v>346350</v>
      </c>
      <c r="J7" s="208">
        <v>300901</v>
      </c>
    </row>
    <row r="8" spans="1:10" x14ac:dyDescent="0.25">
      <c r="D8" s="253"/>
      <c r="E8" s="253"/>
      <c r="F8" s="1003"/>
      <c r="H8" s="176" t="s">
        <v>2351</v>
      </c>
      <c r="I8" s="209">
        <v>2574</v>
      </c>
      <c r="J8" s="209">
        <v>2685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442057</v>
      </c>
      <c r="C13" s="178">
        <f>IF(ISBLANK(C5),"0",C5)</f>
        <v>373052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128969</v>
      </c>
      <c r="C14" s="180">
        <f t="shared" si="0"/>
        <v>132620</v>
      </c>
      <c r="D14" s="253"/>
      <c r="E14" s="253"/>
      <c r="F14" s="1003"/>
      <c r="H14" s="174" t="s">
        <v>624</v>
      </c>
      <c r="I14" s="177">
        <f>IF(ISBLANK(I5),"0",I5)</f>
        <v>191110</v>
      </c>
      <c r="J14" s="178">
        <f>IF(ISBLANK(J5),"0",J5)</f>
        <v>152500</v>
      </c>
    </row>
    <row r="15" spans="1:10" ht="15" customHeight="1" x14ac:dyDescent="0.25">
      <c r="A15" s="176" t="s">
        <v>626</v>
      </c>
      <c r="B15" s="181">
        <f t="shared" si="0"/>
        <v>286213</v>
      </c>
      <c r="C15" s="182">
        <f t="shared" si="0"/>
        <v>291428</v>
      </c>
      <c r="D15" s="253"/>
      <c r="E15" s="253"/>
      <c r="F15" s="1003"/>
      <c r="H15" s="175" t="s">
        <v>625</v>
      </c>
      <c r="I15" s="179">
        <f t="shared" ref="I15:J15" si="1">IF(ISBLANK(I6),"0",I6)</f>
        <v>230905</v>
      </c>
      <c r="J15" s="180">
        <f t="shared" si="1"/>
        <v>258234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346350</v>
      </c>
      <c r="J16" s="180">
        <f t="shared" si="2"/>
        <v>300901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2574</v>
      </c>
      <c r="J17" s="182">
        <f t="shared" si="3"/>
        <v>2685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51.567532508436976</v>
      </c>
      <c r="C21" s="184">
        <f>C13/SUM(C13:C15)*100</f>
        <v>46.801154183916701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15.044695819952194</v>
      </c>
      <c r="C22" s="185">
        <f>C14/SUM(C13:C15)*100</f>
        <v>16.637812068749216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33.387771671610835</v>
      </c>
      <c r="C23" s="186">
        <f>C15/SUM(C13:C15)*100</f>
        <v>36.561033747334086</v>
      </c>
      <c r="D23" s="253"/>
      <c r="E23" s="253"/>
      <c r="F23" s="1003"/>
      <c r="H23" s="174" t="s">
        <v>629</v>
      </c>
      <c r="I23" s="184">
        <f>I14/SUM(I14:I17)*100</f>
        <v>24.789250511389358</v>
      </c>
      <c r="J23" s="184">
        <f>J14/SUM(J14:J17)*100</f>
        <v>21.34897524918804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29.951137508933911</v>
      </c>
      <c r="J24" s="185">
        <f>J15/SUM(J14:J17)*100</f>
        <v>36.151024750811963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44.925733423785793</v>
      </c>
      <c r="J25" s="185">
        <f>J16/SUM(J14:J17)*100</f>
        <v>42.124118042333969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0.33387855589093302</v>
      </c>
      <c r="J26" s="186">
        <f>J17/SUM(J14:J17)*100</f>
        <v>0.37588195766603205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51.567532508436976</v>
      </c>
      <c r="C29" s="189">
        <f t="shared" si="4"/>
        <v>46.801154183916701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15.044695819952194</v>
      </c>
      <c r="C30" s="192">
        <f t="shared" si="4"/>
        <v>16.637812068749216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33.387771671610835</v>
      </c>
      <c r="C31" s="195">
        <f t="shared" si="4"/>
        <v>36.561033747334086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24.789250511389358</v>
      </c>
      <c r="J32" s="189">
        <f>J23</f>
        <v>21.34897524918804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29.951137508933911</v>
      </c>
      <c r="J33" s="192">
        <f t="shared" si="5"/>
        <v>36.151024750811963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44.925733423785793</v>
      </c>
      <c r="J34" s="192">
        <f t="shared" si="6"/>
        <v>42.124118042333969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0.33387855589093302</v>
      </c>
      <c r="J35" s="195">
        <f t="shared" si="7"/>
        <v>0.37588195766603205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21614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467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1743990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74.69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146.30000000000001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277</v>
      </c>
      <c r="C5" s="655">
        <v>324</v>
      </c>
      <c r="E5" s="28"/>
      <c r="J5" s="654" t="s">
        <v>542</v>
      </c>
      <c r="K5" s="669">
        <f>IF(ISBLANK(B5),"",B5)</f>
        <v>277</v>
      </c>
      <c r="L5" s="618">
        <f>IF(ISBLANK(C5),"",C5)</f>
        <v>324</v>
      </c>
      <c r="N5" s="28"/>
    </row>
    <row r="6" spans="1:15" x14ac:dyDescent="0.25">
      <c r="A6" s="656" t="s">
        <v>543</v>
      </c>
      <c r="B6" s="657">
        <v>394</v>
      </c>
      <c r="C6" s="657">
        <v>453</v>
      </c>
      <c r="E6" s="44"/>
      <c r="J6" s="656" t="s">
        <v>543</v>
      </c>
      <c r="K6" s="670">
        <f t="shared" ref="K6:K10" si="0">IF(ISBLANK(B6),"",B6)</f>
        <v>394</v>
      </c>
      <c r="L6" s="619">
        <f t="shared" ref="L6:L10" si="1">IF(ISBLANK(C6),"",C6)</f>
        <v>453</v>
      </c>
      <c r="N6" s="44"/>
    </row>
    <row r="7" spans="1:15" x14ac:dyDescent="0.25">
      <c r="A7" s="656" t="s">
        <v>641</v>
      </c>
      <c r="B7" s="657">
        <v>1581</v>
      </c>
      <c r="C7" s="657">
        <v>1556</v>
      </c>
      <c r="E7" s="44"/>
      <c r="J7" s="656" t="s">
        <v>641</v>
      </c>
      <c r="K7" s="670">
        <f t="shared" si="0"/>
        <v>1581</v>
      </c>
      <c r="L7" s="619">
        <f t="shared" si="1"/>
        <v>1556</v>
      </c>
      <c r="N7" s="44"/>
    </row>
    <row r="8" spans="1:15" x14ac:dyDescent="0.25">
      <c r="A8" s="650" t="s">
        <v>642</v>
      </c>
      <c r="B8" s="651">
        <v>1668</v>
      </c>
      <c r="C8" s="651">
        <v>1198</v>
      </c>
      <c r="E8" s="21"/>
      <c r="J8" s="650" t="s">
        <v>642</v>
      </c>
      <c r="K8" s="670">
        <f t="shared" si="0"/>
        <v>1668</v>
      </c>
      <c r="L8" s="619">
        <f t="shared" si="1"/>
        <v>1198</v>
      </c>
      <c r="N8" s="21"/>
    </row>
    <row r="9" spans="1:15" x14ac:dyDescent="0.25">
      <c r="A9" s="650" t="s">
        <v>643</v>
      </c>
      <c r="B9" s="651">
        <v>3128</v>
      </c>
      <c r="C9" s="651">
        <v>1411</v>
      </c>
      <c r="E9" s="21"/>
      <c r="J9" s="650" t="s">
        <v>643</v>
      </c>
      <c r="K9" s="670">
        <f t="shared" si="0"/>
        <v>3128</v>
      </c>
      <c r="L9" s="619">
        <f t="shared" si="1"/>
        <v>1411</v>
      </c>
      <c r="N9" s="21"/>
    </row>
    <row r="10" spans="1:15" x14ac:dyDescent="0.25">
      <c r="A10" s="652" t="s">
        <v>365</v>
      </c>
      <c r="B10" s="653">
        <v>14122</v>
      </c>
      <c r="C10" s="653">
        <v>1711</v>
      </c>
      <c r="J10" s="652" t="s">
        <v>365</v>
      </c>
      <c r="K10" s="671">
        <f t="shared" si="0"/>
        <v>14122</v>
      </c>
      <c r="L10" s="620">
        <f t="shared" si="1"/>
        <v>1711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2.34</v>
      </c>
      <c r="C15" s="197"/>
      <c r="D15" s="253"/>
      <c r="E15" s="211"/>
      <c r="F15" s="253"/>
      <c r="G15" s="253"/>
      <c r="J15" s="673" t="s">
        <v>488</v>
      </c>
      <c r="K15" s="674">
        <f>B15</f>
        <v>2.34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0.79</v>
      </c>
      <c r="C16" s="197"/>
      <c r="D16" s="253"/>
      <c r="E16" s="254"/>
      <c r="F16" s="253"/>
      <c r="G16" s="253"/>
      <c r="J16" s="675" t="s">
        <v>489</v>
      </c>
      <c r="K16" s="676">
        <f>B16</f>
        <v>0.79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1.04</v>
      </c>
      <c r="C18" s="197"/>
      <c r="D18" s="255"/>
      <c r="E18" s="256"/>
      <c r="F18" s="253"/>
      <c r="G18" s="253"/>
      <c r="J18" s="678" t="s">
        <v>501</v>
      </c>
      <c r="K18" s="674">
        <f>B18</f>
        <v>1.04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2.4</v>
      </c>
      <c r="C19" s="198"/>
      <c r="D19" s="255"/>
      <c r="E19" s="256"/>
      <c r="F19" s="253"/>
      <c r="G19" s="253"/>
      <c r="J19" s="672" t="s">
        <v>502</v>
      </c>
      <c r="K19" s="676">
        <f>B19</f>
        <v>2.4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1.59</v>
      </c>
      <c r="C21" s="253"/>
      <c r="D21" s="253"/>
      <c r="E21" s="253"/>
      <c r="F21" s="253"/>
      <c r="G21" s="253"/>
      <c r="J21" s="661" t="s">
        <v>498</v>
      </c>
      <c r="K21" s="679">
        <f>B21</f>
        <v>1.59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50</v>
      </c>
      <c r="C32" s="655">
        <v>79</v>
      </c>
      <c r="E32" s="28"/>
      <c r="J32" s="654" t="s">
        <v>542</v>
      </c>
      <c r="K32" s="669">
        <f>IF(ISBLANK(B32),"",B32)</f>
        <v>50</v>
      </c>
      <c r="L32" s="618">
        <f>IF(ISBLANK(C32),"",C32)</f>
        <v>79</v>
      </c>
      <c r="N32" s="28"/>
    </row>
    <row r="33" spans="1:15" x14ac:dyDescent="0.25">
      <c r="A33" s="656" t="s">
        <v>543</v>
      </c>
      <c r="B33" s="657">
        <v>87</v>
      </c>
      <c r="C33" s="657">
        <v>124</v>
      </c>
      <c r="E33" s="44"/>
      <c r="J33" s="656" t="s">
        <v>543</v>
      </c>
      <c r="K33" s="670">
        <f t="shared" ref="K33:K37" si="2">IF(ISBLANK(B33),"",B33)</f>
        <v>87</v>
      </c>
      <c r="L33" s="619">
        <f t="shared" ref="L33:L37" si="3">IF(ISBLANK(C33),"",C33)</f>
        <v>124</v>
      </c>
      <c r="N33" s="44"/>
    </row>
    <row r="34" spans="1:15" x14ac:dyDescent="0.25">
      <c r="A34" s="656" t="s">
        <v>641</v>
      </c>
      <c r="B34" s="657">
        <v>736</v>
      </c>
      <c r="C34" s="657">
        <v>774</v>
      </c>
      <c r="E34" s="44"/>
      <c r="J34" s="656" t="s">
        <v>641</v>
      </c>
      <c r="K34" s="670">
        <f t="shared" si="2"/>
        <v>736</v>
      </c>
      <c r="L34" s="619">
        <f t="shared" si="3"/>
        <v>774</v>
      </c>
      <c r="N34" s="44"/>
    </row>
    <row r="35" spans="1:15" x14ac:dyDescent="0.25">
      <c r="A35" s="650" t="s">
        <v>642</v>
      </c>
      <c r="B35" s="651">
        <v>1115</v>
      </c>
      <c r="C35" s="651">
        <v>1031</v>
      </c>
      <c r="E35" s="21"/>
      <c r="J35" s="650" t="s">
        <v>642</v>
      </c>
      <c r="K35" s="670">
        <f t="shared" si="2"/>
        <v>1115</v>
      </c>
      <c r="L35" s="619">
        <f t="shared" si="3"/>
        <v>1031</v>
      </c>
      <c r="N35" s="21"/>
    </row>
    <row r="36" spans="1:15" x14ac:dyDescent="0.25">
      <c r="A36" s="650" t="s">
        <v>643</v>
      </c>
      <c r="B36" s="651">
        <v>1353</v>
      </c>
      <c r="C36" s="651">
        <v>858</v>
      </c>
      <c r="E36" s="21"/>
      <c r="J36" s="650" t="s">
        <v>643</v>
      </c>
      <c r="K36" s="670">
        <f t="shared" si="2"/>
        <v>1353</v>
      </c>
      <c r="L36" s="619">
        <f t="shared" si="3"/>
        <v>858</v>
      </c>
      <c r="N36" s="21"/>
    </row>
    <row r="37" spans="1:15" x14ac:dyDescent="0.25">
      <c r="A37" s="652" t="s">
        <v>365</v>
      </c>
      <c r="B37" s="653">
        <v>4007</v>
      </c>
      <c r="C37" s="653">
        <v>655</v>
      </c>
      <c r="J37" s="652" t="s">
        <v>365</v>
      </c>
      <c r="K37" s="671">
        <f t="shared" si="2"/>
        <v>4007</v>
      </c>
      <c r="L37" s="620">
        <f t="shared" si="3"/>
        <v>655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</v>
      </c>
      <c r="C42" s="197"/>
      <c r="D42" s="253"/>
      <c r="E42" s="211"/>
      <c r="F42" s="253"/>
      <c r="G42" s="253"/>
      <c r="J42" s="673" t="s">
        <v>488</v>
      </c>
      <c r="K42" s="674">
        <f>B42</f>
        <v>0.9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0.46</v>
      </c>
      <c r="C43" s="197"/>
      <c r="D43" s="253"/>
      <c r="E43" s="254"/>
      <c r="F43" s="253"/>
      <c r="G43" s="253"/>
      <c r="J43" s="675" t="s">
        <v>489</v>
      </c>
      <c r="K43" s="676">
        <f>B43</f>
        <v>0.46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0.45</v>
      </c>
      <c r="C45" s="197"/>
      <c r="D45" s="255"/>
      <c r="E45" s="256"/>
      <c r="F45" s="253"/>
      <c r="G45" s="253"/>
      <c r="J45" s="678" t="s">
        <v>501</v>
      </c>
      <c r="K45" s="674">
        <f>B45</f>
        <v>0.45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1.0900000000000001</v>
      </c>
      <c r="C46" s="198"/>
      <c r="D46" s="255"/>
      <c r="E46" s="256"/>
      <c r="F46" s="253"/>
      <c r="G46" s="253"/>
      <c r="J46" s="672" t="s">
        <v>502</v>
      </c>
      <c r="K46" s="676">
        <f>B46</f>
        <v>1.0900000000000001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0.69</v>
      </c>
      <c r="C48" s="253"/>
      <c r="D48" s="253"/>
      <c r="E48" s="253"/>
      <c r="F48" s="253"/>
      <c r="G48" s="253"/>
      <c r="J48" s="661" t="s">
        <v>498</v>
      </c>
      <c r="K48" s="679">
        <f>B48</f>
        <v>0.69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25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676179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34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664880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35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1650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310142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25</v>
      </c>
      <c r="C4" s="643">
        <v>299153</v>
      </c>
      <c r="D4" s="643">
        <v>33</v>
      </c>
      <c r="E4" s="643">
        <v>101011</v>
      </c>
      <c r="F4" s="643">
        <v>35</v>
      </c>
      <c r="G4" s="643">
        <v>1214</v>
      </c>
      <c r="H4" s="643">
        <v>115374</v>
      </c>
      <c r="I4" s="253"/>
      <c r="J4" s="253"/>
      <c r="K4" s="253"/>
    </row>
    <row r="5" spans="1:11" x14ac:dyDescent="0.25">
      <c r="A5" s="767">
        <v>2021</v>
      </c>
      <c r="B5" s="602">
        <v>25</v>
      </c>
      <c r="C5" s="602">
        <v>639930</v>
      </c>
      <c r="D5" s="602">
        <v>33</v>
      </c>
      <c r="E5" s="602">
        <v>230451</v>
      </c>
      <c r="F5" s="602">
        <v>35</v>
      </c>
      <c r="G5" s="602">
        <v>1549</v>
      </c>
      <c r="H5" s="602">
        <v>180688</v>
      </c>
      <c r="I5" s="253"/>
      <c r="J5" s="253"/>
      <c r="K5" s="253"/>
    </row>
    <row r="6" spans="1:11" x14ac:dyDescent="0.25">
      <c r="A6" s="481">
        <v>2022</v>
      </c>
      <c r="B6" s="617">
        <v>25</v>
      </c>
      <c r="C6" s="617">
        <v>676179</v>
      </c>
      <c r="D6" s="617">
        <v>34</v>
      </c>
      <c r="E6" s="617">
        <v>664880</v>
      </c>
      <c r="F6" s="617">
        <v>35</v>
      </c>
      <c r="G6" s="617">
        <v>1650</v>
      </c>
      <c r="H6" s="617">
        <v>310142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4693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2.2999999999999998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74.5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103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5.9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84.5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83101533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47650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193</v>
      </c>
      <c r="C4" s="600">
        <v>12</v>
      </c>
      <c r="D4" s="600">
        <v>66.2</v>
      </c>
      <c r="E4" s="600">
        <v>0.56000000000000005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194</v>
      </c>
      <c r="C5" s="602">
        <v>12.8</v>
      </c>
      <c r="D5" s="751">
        <v>73</v>
      </c>
      <c r="E5" s="751">
        <v>0.4</v>
      </c>
      <c r="G5" s="647" t="s">
        <v>446</v>
      </c>
      <c r="H5" s="648">
        <f>IF(ISBLANK(B4),"",B4)</f>
        <v>193</v>
      </c>
      <c r="I5" s="648">
        <f>IF(ISBLANK(B5),"",B5)</f>
        <v>194</v>
      </c>
      <c r="J5" s="649">
        <f>IF(ISBLANK(B6),"",B6)</f>
        <v>215</v>
      </c>
      <c r="K5" s="569"/>
    </row>
    <row r="6" spans="1:11" x14ac:dyDescent="0.25">
      <c r="A6" s="218">
        <v>2022</v>
      </c>
      <c r="B6" s="601">
        <v>215</v>
      </c>
      <c r="C6" s="602">
        <v>13.4</v>
      </c>
      <c r="D6" s="959">
        <v>74.5</v>
      </c>
      <c r="E6" s="959">
        <v>0.62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12</v>
      </c>
      <c r="I9" s="648">
        <f>IF(ISBLANK(C5),"",C5)</f>
        <v>12.8</v>
      </c>
      <c r="J9" s="649">
        <f>IF(ISBLANK(C6),"",C6)</f>
        <v>13.4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4612</v>
      </c>
      <c r="C4" s="643">
        <v>2.5</v>
      </c>
      <c r="D4" s="643">
        <v>0.8</v>
      </c>
      <c r="E4" s="643">
        <v>0.16</v>
      </c>
      <c r="F4" s="643">
        <v>0.6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4611</v>
      </c>
      <c r="C5" s="602">
        <v>2.5</v>
      </c>
      <c r="D5" s="602">
        <v>0.8</v>
      </c>
      <c r="E5" s="602">
        <v>0.16</v>
      </c>
      <c r="F5" s="602">
        <v>0.6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4693</v>
      </c>
      <c r="C6" s="602">
        <v>2.7</v>
      </c>
      <c r="D6" s="602">
        <v>0.8</v>
      </c>
      <c r="E6" s="602">
        <v>0.16</v>
      </c>
      <c r="F6" s="602">
        <v>0.6</v>
      </c>
      <c r="G6" s="602">
        <v>2.2999999999999998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94.1</v>
      </c>
      <c r="C5" s="602">
        <v>80</v>
      </c>
      <c r="D5" s="602">
        <v>76</v>
      </c>
      <c r="E5" s="602">
        <v>4.0999999999999996</v>
      </c>
      <c r="F5" s="253"/>
      <c r="G5" s="253"/>
      <c r="H5" s="253"/>
    </row>
    <row r="6" spans="1:8" x14ac:dyDescent="0.25">
      <c r="A6" s="360">
        <v>2021</v>
      </c>
      <c r="B6" s="602">
        <v>91.4</v>
      </c>
      <c r="C6" s="602">
        <v>72.099999999999994</v>
      </c>
      <c r="D6" s="602">
        <v>58</v>
      </c>
      <c r="E6" s="602">
        <v>3.2</v>
      </c>
      <c r="F6" s="253"/>
      <c r="G6" s="253"/>
      <c r="H6" s="253"/>
    </row>
    <row r="7" spans="1:8" x14ac:dyDescent="0.25">
      <c r="A7" s="481">
        <v>2022</v>
      </c>
      <c r="B7" s="1067">
        <v>93</v>
      </c>
      <c r="C7" s="1067">
        <v>84.5</v>
      </c>
      <c r="D7" s="1067">
        <v>103</v>
      </c>
      <c r="E7" s="1067">
        <v>5.9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4.0999999999999996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3.2</v>
      </c>
    </row>
    <row r="17" spans="1:2" x14ac:dyDescent="0.25">
      <c r="A17" s="633">
        <f t="shared" si="0"/>
        <v>2022</v>
      </c>
      <c r="B17" s="627">
        <f t="shared" si="1"/>
        <v>5.9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200709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407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493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4272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8027880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4603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208307</v>
      </c>
      <c r="C5" s="1034">
        <v>96900</v>
      </c>
      <c r="D5" s="600">
        <v>111407</v>
      </c>
      <c r="G5" s="871" t="s">
        <v>126</v>
      </c>
      <c r="H5" s="637">
        <f>IF(ISBLANK(D7),"",D7)</f>
        <v>107787</v>
      </c>
    </row>
    <row r="6" spans="1:17" x14ac:dyDescent="0.25">
      <c r="A6" s="641">
        <v>2021</v>
      </c>
      <c r="B6" s="1034">
        <v>199494</v>
      </c>
      <c r="C6" s="1034">
        <v>92327</v>
      </c>
      <c r="D6" s="602">
        <v>107167</v>
      </c>
      <c r="G6" s="635" t="s">
        <v>127</v>
      </c>
      <c r="H6" s="623">
        <f>IF(ISBLANK(C7),"",C7)</f>
        <v>92922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200709</v>
      </c>
      <c r="C7" s="1034">
        <v>92922</v>
      </c>
      <c r="D7" s="617">
        <v>107787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107787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92922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1919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207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2468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0.7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149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1770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144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63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121011</v>
      </c>
      <c r="C6" s="55">
        <v>62362</v>
      </c>
      <c r="D6" s="55">
        <v>58649</v>
      </c>
      <c r="E6" s="70">
        <v>143802</v>
      </c>
      <c r="F6" s="55">
        <v>73959</v>
      </c>
      <c r="G6" s="110">
        <v>69843</v>
      </c>
      <c r="H6" s="55">
        <v>76464</v>
      </c>
      <c r="I6" s="55">
        <v>39163</v>
      </c>
      <c r="J6" s="55">
        <v>37301</v>
      </c>
      <c r="K6" s="70">
        <v>321987</v>
      </c>
      <c r="L6" s="55">
        <v>165620</v>
      </c>
      <c r="M6" s="110">
        <v>156367</v>
      </c>
      <c r="N6" s="70">
        <v>303830</v>
      </c>
      <c r="O6" s="55">
        <v>156460</v>
      </c>
      <c r="P6" s="110">
        <v>147370</v>
      </c>
      <c r="Q6" s="70">
        <v>1205773</v>
      </c>
      <c r="R6" s="55">
        <v>607683</v>
      </c>
      <c r="S6" s="110">
        <v>598090</v>
      </c>
      <c r="T6" s="70">
        <v>1840852</v>
      </c>
      <c r="U6" s="55">
        <v>897815</v>
      </c>
      <c r="V6" s="160">
        <v>943037</v>
      </c>
    </row>
    <row r="7" spans="1:22" x14ac:dyDescent="0.25">
      <c r="A7" s="286">
        <v>2021</v>
      </c>
      <c r="B7" s="167">
        <v>120222</v>
      </c>
      <c r="C7" s="94">
        <v>61963</v>
      </c>
      <c r="D7" s="94">
        <v>58259</v>
      </c>
      <c r="E7" s="167">
        <v>142840</v>
      </c>
      <c r="F7" s="94">
        <v>73571</v>
      </c>
      <c r="G7" s="169">
        <v>69269</v>
      </c>
      <c r="H7" s="94">
        <v>75806</v>
      </c>
      <c r="I7" s="94">
        <v>38773</v>
      </c>
      <c r="J7" s="94">
        <v>37033</v>
      </c>
      <c r="K7" s="167">
        <v>319656</v>
      </c>
      <c r="L7" s="94">
        <v>164481</v>
      </c>
      <c r="M7" s="169">
        <v>155175</v>
      </c>
      <c r="N7" s="167">
        <v>299422</v>
      </c>
      <c r="O7" s="94">
        <v>154089</v>
      </c>
      <c r="P7" s="169">
        <v>145333</v>
      </c>
      <c r="Q7" s="167">
        <v>1190908</v>
      </c>
      <c r="R7" s="94">
        <v>600304</v>
      </c>
      <c r="S7" s="169">
        <v>590604</v>
      </c>
      <c r="T7" s="212">
        <v>1825982</v>
      </c>
      <c r="U7" s="58">
        <v>890439</v>
      </c>
      <c r="V7" s="160">
        <v>935543</v>
      </c>
    </row>
    <row r="8" spans="1:22" x14ac:dyDescent="0.25">
      <c r="A8" s="219">
        <v>2022</v>
      </c>
      <c r="B8" s="72">
        <v>118835</v>
      </c>
      <c r="C8" s="61">
        <v>61188</v>
      </c>
      <c r="D8" s="61">
        <v>57647</v>
      </c>
      <c r="E8" s="72">
        <v>136678</v>
      </c>
      <c r="F8" s="61">
        <v>70517</v>
      </c>
      <c r="G8" s="111">
        <v>66161</v>
      </c>
      <c r="H8" s="61">
        <v>70477</v>
      </c>
      <c r="I8" s="61">
        <v>35935</v>
      </c>
      <c r="J8" s="61">
        <v>34542</v>
      </c>
      <c r="K8" s="72">
        <v>307960</v>
      </c>
      <c r="L8" s="61">
        <v>158441</v>
      </c>
      <c r="M8" s="111">
        <v>149519</v>
      </c>
      <c r="N8" s="72">
        <v>274894</v>
      </c>
      <c r="O8" s="61">
        <v>140796</v>
      </c>
      <c r="P8" s="111">
        <v>134098</v>
      </c>
      <c r="Q8" s="72">
        <v>1111993</v>
      </c>
      <c r="R8" s="61">
        <v>558199</v>
      </c>
      <c r="S8" s="111">
        <v>553794</v>
      </c>
      <c r="T8" s="72">
        <v>1743990</v>
      </c>
      <c r="U8" s="61">
        <v>847494</v>
      </c>
      <c r="V8" s="111">
        <v>896496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118835</v>
      </c>
      <c r="C15" s="172">
        <f>E8</f>
        <v>136678</v>
      </c>
      <c r="D15" s="172">
        <f>H8</f>
        <v>70477</v>
      </c>
      <c r="E15" s="172">
        <f>K8</f>
        <v>307960</v>
      </c>
      <c r="F15" s="172">
        <f>N8</f>
        <v>274894</v>
      </c>
      <c r="G15" s="172">
        <f>Q8</f>
        <v>1111993</v>
      </c>
      <c r="H15" s="334">
        <f>T8</f>
        <v>1743990</v>
      </c>
      <c r="M15" s="172">
        <f>K8</f>
        <v>307960</v>
      </c>
      <c r="N15" s="172">
        <f>H15-E15-O15</f>
        <v>1059546</v>
      </c>
      <c r="O15" s="172">
        <f>H15-(B15+C15+G15)</f>
        <v>376484</v>
      </c>
      <c r="P15" s="29"/>
      <c r="Q15" s="100">
        <f>M15/H15*100</f>
        <v>17.658358132787459</v>
      </c>
      <c r="R15" s="100">
        <f>N15/H15*100</f>
        <v>60.75413276452273</v>
      </c>
      <c r="S15" s="100">
        <f>O15/H15*100</f>
        <v>21.587509102689808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17.658358132787459</v>
      </c>
      <c r="R18" s="100">
        <f>N15/H15*100</f>
        <v>60.75413276452273</v>
      </c>
      <c r="S18" s="100">
        <f>O15/H15*100</f>
        <v>21.587509102689808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5.2</v>
      </c>
      <c r="C23" s="361"/>
      <c r="D23" s="361"/>
      <c r="E23" s="167">
        <v>11.2</v>
      </c>
      <c r="F23" s="361"/>
      <c r="G23" s="362"/>
      <c r="H23" s="167">
        <v>3.85</v>
      </c>
      <c r="I23" s="94">
        <v>3.84</v>
      </c>
      <c r="J23" s="169">
        <v>3.86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4.4000000000000004</v>
      </c>
      <c r="C24" s="361"/>
      <c r="D24" s="361"/>
      <c r="E24" s="167">
        <v>9</v>
      </c>
      <c r="F24" s="361"/>
      <c r="G24" s="362"/>
      <c r="H24" s="167">
        <v>2.99</v>
      </c>
      <c r="I24" s="94">
        <v>3.14</v>
      </c>
      <c r="J24" s="169">
        <v>2.83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4.5</v>
      </c>
      <c r="C25" s="357"/>
      <c r="D25" s="357"/>
      <c r="E25" s="72">
        <v>8</v>
      </c>
      <c r="F25" s="357"/>
      <c r="G25" s="461"/>
      <c r="H25" s="72">
        <v>3.02</v>
      </c>
      <c r="I25" s="61">
        <v>3.15</v>
      </c>
      <c r="J25" s="111">
        <v>2.88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3.86</v>
      </c>
      <c r="C32" s="674">
        <f>IF(ISBLANK(I23),"",I23)</f>
        <v>3.84</v>
      </c>
      <c r="F32" s="700">
        <f>A23</f>
        <v>2020</v>
      </c>
      <c r="G32" s="674">
        <f>IF(ISBLANK(J23),"",J23)</f>
        <v>3.86</v>
      </c>
      <c r="H32" s="674">
        <f>IF(ISBLANK(I23),"",I23)</f>
        <v>3.84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2.83</v>
      </c>
      <c r="C33" s="853">
        <f t="shared" ref="C33:C34" si="2">IF(ISBLANK(I24),"",I24)</f>
        <v>3.14</v>
      </c>
      <c r="F33" s="701">
        <f t="shared" ref="F33:F34" si="3">A24</f>
        <v>2021</v>
      </c>
      <c r="G33" s="853">
        <f t="shared" ref="G33:G34" si="4">IF(ISBLANK(J24),"",J24)</f>
        <v>2.83</v>
      </c>
      <c r="H33" s="853">
        <f t="shared" ref="H33:H34" si="5">IF(ISBLANK(I24),"",I24)</f>
        <v>3.14</v>
      </c>
    </row>
    <row r="34" spans="1:8" x14ac:dyDescent="0.25">
      <c r="A34" s="702">
        <f t="shared" si="0"/>
        <v>2022</v>
      </c>
      <c r="B34" s="676">
        <f t="shared" si="1"/>
        <v>2.88</v>
      </c>
      <c r="C34" s="676">
        <f t="shared" si="2"/>
        <v>3.15</v>
      </c>
      <c r="F34" s="702">
        <f t="shared" si="3"/>
        <v>2022</v>
      </c>
      <c r="G34" s="676">
        <f t="shared" si="4"/>
        <v>2.88</v>
      </c>
      <c r="H34" s="676">
        <f t="shared" si="5"/>
        <v>3.15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1851</v>
      </c>
      <c r="C4" s="600">
        <v>173</v>
      </c>
      <c r="D4" s="600">
        <v>150</v>
      </c>
      <c r="E4" s="599">
        <v>81</v>
      </c>
      <c r="F4" s="600">
        <v>6.3</v>
      </c>
      <c r="G4" s="600">
        <v>0.5</v>
      </c>
    </row>
    <row r="5" spans="1:10" x14ac:dyDescent="0.25">
      <c r="A5" s="286">
        <v>2022</v>
      </c>
      <c r="B5" s="751">
        <v>1841</v>
      </c>
      <c r="C5" s="751">
        <v>171</v>
      </c>
      <c r="D5" s="751">
        <v>158</v>
      </c>
      <c r="E5" s="753">
        <v>82</v>
      </c>
      <c r="F5" s="751">
        <v>6.5</v>
      </c>
      <c r="G5" s="751">
        <v>0.5</v>
      </c>
    </row>
    <row r="6" spans="1:10" x14ac:dyDescent="0.25">
      <c r="A6" s="218">
        <v>2023</v>
      </c>
      <c r="B6" s="752">
        <v>1770</v>
      </c>
      <c r="C6" s="752">
        <v>144</v>
      </c>
      <c r="D6" s="752">
        <v>149</v>
      </c>
      <c r="E6" s="754">
        <v>63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1851</v>
      </c>
      <c r="C11" s="80">
        <f>IF(ISBLANK(D4),"",D4)</f>
        <v>150</v>
      </c>
      <c r="E11" s="103">
        <f>A4</f>
        <v>2021</v>
      </c>
      <c r="F11" s="80">
        <f>IF(ISBLANK(B4),"",B4)</f>
        <v>1851</v>
      </c>
      <c r="G11" s="80">
        <f>IF(ISBLANK(D4),"",D4)</f>
        <v>150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1841</v>
      </c>
      <c r="C12" s="80">
        <f>IF(ISBLANK(D5),"",D5)</f>
        <v>158</v>
      </c>
      <c r="E12" s="103">
        <f t="shared" ref="E12:E13" si="1">A5</f>
        <v>2022</v>
      </c>
      <c r="F12" s="80">
        <f t="shared" ref="F12:F13" si="2">IF(ISBLANK(B5),"",B5)</f>
        <v>1841</v>
      </c>
      <c r="G12" s="80">
        <f t="shared" ref="G12:G13" si="3">IF(ISBLANK(D5),"",D5)</f>
        <v>158</v>
      </c>
    </row>
    <row r="13" spans="1:10" x14ac:dyDescent="0.25">
      <c r="A13" s="155">
        <f t="shared" si="0"/>
        <v>2023</v>
      </c>
      <c r="B13" s="83">
        <f>IF(ISBLANK(B6),"",B6)</f>
        <v>1770</v>
      </c>
      <c r="C13" s="83">
        <f>IF(ISBLANK(D6),"",D6)</f>
        <v>149</v>
      </c>
      <c r="D13" s="253"/>
      <c r="E13" s="155">
        <f t="shared" si="1"/>
        <v>2023</v>
      </c>
      <c r="F13" s="83">
        <f t="shared" si="2"/>
        <v>1770</v>
      </c>
      <c r="G13" s="83">
        <f t="shared" si="3"/>
        <v>149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173</v>
      </c>
      <c r="C18" s="80">
        <f>IF(ISBLANK(E4),"",E4)</f>
        <v>81</v>
      </c>
      <c r="E18" s="603">
        <f>A4</f>
        <v>2021</v>
      </c>
      <c r="F18" s="100">
        <f>IF(ISBLANK(C4),"",C4)</f>
        <v>173</v>
      </c>
      <c r="G18" s="100">
        <f>IF(ISBLANK(E4),"",E4)</f>
        <v>81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171</v>
      </c>
      <c r="C19" s="80">
        <f>IF(ISBLANK(E5),"",E5)</f>
        <v>82</v>
      </c>
      <c r="E19" s="103">
        <f t="shared" ref="E19:E20" si="5">A5</f>
        <v>2022</v>
      </c>
      <c r="F19" s="104">
        <f>IF(ISBLANK(C5),"",C5)</f>
        <v>171</v>
      </c>
      <c r="G19" s="104">
        <f t="shared" ref="G19:G20" si="6">IF(ISBLANK(E5),"",E5)</f>
        <v>82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144</v>
      </c>
      <c r="C20" s="83">
        <f>IF(ISBLANK(E6),"",E6)</f>
        <v>63</v>
      </c>
      <c r="E20" s="155">
        <f t="shared" si="5"/>
        <v>2023</v>
      </c>
      <c r="F20" s="83">
        <f>IF(ISBLANK(C6),"",C6)</f>
        <v>144</v>
      </c>
      <c r="G20" s="83">
        <f t="shared" si="6"/>
        <v>63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55021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32054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11.2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16942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9462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39313</v>
      </c>
    </row>
    <row r="17" spans="2:3" x14ac:dyDescent="0.25">
      <c r="B17" s="253">
        <v>2022</v>
      </c>
      <c r="C17" s="1100">
        <v>34496</v>
      </c>
    </row>
    <row r="18" spans="2:3" x14ac:dyDescent="0.25">
      <c r="B18" s="253">
        <v>2023</v>
      </c>
      <c r="C18" s="1100">
        <v>32054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39313</v>
      </c>
    </row>
    <row r="22" spans="2:3" x14ac:dyDescent="0.25">
      <c r="B22" s="636">
        <f>B17</f>
        <v>2022</v>
      </c>
      <c r="C22" s="636">
        <f t="shared" ref="C22:C23" si="0">IF(ISBLANK(C17),"",C17)</f>
        <v>34496</v>
      </c>
    </row>
    <row r="23" spans="2:3" x14ac:dyDescent="0.25">
      <c r="B23" s="636">
        <f>B18</f>
        <v>2023</v>
      </c>
      <c r="C23" s="636">
        <f t="shared" si="0"/>
        <v>32054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1219</v>
      </c>
      <c r="C5" s="55">
        <v>1750</v>
      </c>
      <c r="D5" s="55">
        <v>1738</v>
      </c>
      <c r="E5" s="269">
        <f>SUM(B5:D5)</f>
        <v>4707</v>
      </c>
      <c r="F5" s="71">
        <v>66763</v>
      </c>
      <c r="G5" s="70">
        <v>0.4</v>
      </c>
      <c r="H5" s="55">
        <v>0.2</v>
      </c>
      <c r="I5" s="110">
        <v>0.5</v>
      </c>
      <c r="J5" s="71">
        <v>3.7</v>
      </c>
    </row>
    <row r="6" spans="1:10" x14ac:dyDescent="0.25">
      <c r="A6" s="286">
        <v>2022</v>
      </c>
      <c r="B6" s="757">
        <v>1619</v>
      </c>
      <c r="C6" s="758">
        <v>1805</v>
      </c>
      <c r="D6" s="758">
        <v>1555</v>
      </c>
      <c r="E6" s="270">
        <f>SUM(B6:D6)</f>
        <v>4979</v>
      </c>
      <c r="F6" s="214">
        <v>59966</v>
      </c>
      <c r="G6" s="457">
        <v>0.5</v>
      </c>
      <c r="H6" s="458">
        <v>0.2</v>
      </c>
      <c r="I6" s="763">
        <v>0.4</v>
      </c>
      <c r="J6" s="214">
        <v>3.4</v>
      </c>
    </row>
    <row r="7" spans="1:10" x14ac:dyDescent="0.25">
      <c r="A7" s="218">
        <v>2023</v>
      </c>
      <c r="B7" s="167">
        <v>1841</v>
      </c>
      <c r="C7" s="94">
        <v>1918</v>
      </c>
      <c r="D7" s="94">
        <v>1682</v>
      </c>
      <c r="E7" s="447">
        <f>SUM(B7:D7)</f>
        <v>5441</v>
      </c>
      <c r="F7" s="168">
        <v>55021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66763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59966</v>
      </c>
      <c r="C14" s="28"/>
      <c r="D14" s="28"/>
      <c r="F14" s="625" t="s">
        <v>1526</v>
      </c>
      <c r="G14" s="621">
        <f>IF(ISBLANK(B7),"",B7)</f>
        <v>1841</v>
      </c>
      <c r="I14" s="625" t="s">
        <v>1529</v>
      </c>
      <c r="J14" s="621">
        <f>IF(ISBLANK(B7),"",B7)</f>
        <v>1841</v>
      </c>
    </row>
    <row r="15" spans="1:10" x14ac:dyDescent="0.25">
      <c r="A15" s="624">
        <f t="shared" ref="A15" si="1">A7</f>
        <v>2023</v>
      </c>
      <c r="B15" s="623">
        <f t="shared" si="0"/>
        <v>55021</v>
      </c>
      <c r="C15" s="28"/>
      <c r="D15" s="28"/>
      <c r="F15" s="626" t="s">
        <v>1527</v>
      </c>
      <c r="G15" s="622">
        <f>IF(ISBLANK(C7),"",C7)</f>
        <v>1918</v>
      </c>
      <c r="I15" s="626" t="s">
        <v>1538</v>
      </c>
      <c r="J15" s="622">
        <f>IF(ISBLANK(C7),"",C7)</f>
        <v>1918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1682</v>
      </c>
      <c r="I16" s="627" t="s">
        <v>1539</v>
      </c>
      <c r="J16" s="623">
        <f>IF(ISBLANK(D7),"",D7)</f>
        <v>1682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2061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5373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2990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14.5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3464</v>
      </c>
      <c r="C6" s="759"/>
      <c r="D6" s="759"/>
      <c r="E6" s="457">
        <v>15.9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2757</v>
      </c>
      <c r="C7" s="759"/>
      <c r="D7" s="759"/>
      <c r="E7" s="457">
        <v>12.7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2990</v>
      </c>
      <c r="C8" s="760"/>
      <c r="D8" s="760"/>
      <c r="E8" s="601">
        <v>14.5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3464</v>
      </c>
      <c r="C16" s="755"/>
      <c r="I16" s="700">
        <f>A6</f>
        <v>2020</v>
      </c>
      <c r="J16" s="674">
        <f>IF(ISBLANK(E6),"",E6)</f>
        <v>15.9</v>
      </c>
      <c r="K16" s="756"/>
    </row>
    <row r="17" spans="1:10" x14ac:dyDescent="0.25">
      <c r="A17" s="701">
        <f>A7</f>
        <v>2021</v>
      </c>
      <c r="B17" s="853">
        <f>IF(ISBLANK(B7),"",B7)</f>
        <v>2757</v>
      </c>
      <c r="C17" s="755"/>
      <c r="I17" s="701">
        <f>A7</f>
        <v>2021</v>
      </c>
      <c r="J17" s="853">
        <f>IF(ISBLANK(E7),"",E7)</f>
        <v>12.7</v>
      </c>
    </row>
    <row r="18" spans="1:10" x14ac:dyDescent="0.25">
      <c r="A18" s="702">
        <f>A8</f>
        <v>2022</v>
      </c>
      <c r="B18" s="676">
        <f>IF(ISBLANK(B8),"",B8)</f>
        <v>2990</v>
      </c>
      <c r="C18" s="755"/>
      <c r="I18" s="702">
        <f>A8</f>
        <v>2022</v>
      </c>
      <c r="J18" s="676">
        <f>IF(ISBLANK(E8),"",E8)</f>
        <v>14.5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1475</v>
      </c>
      <c r="D5" s="449">
        <f>IF(ISBLANK(B5),"",A5)</f>
        <v>2021</v>
      </c>
      <c r="E5" s="618">
        <f>IF(ISBLANK(B5),"",B5)</f>
        <v>1475</v>
      </c>
      <c r="K5" s="217">
        <v>2020</v>
      </c>
      <c r="L5" s="655">
        <v>6</v>
      </c>
    </row>
    <row r="6" spans="1:12" x14ac:dyDescent="0.25">
      <c r="A6" s="229">
        <v>2022</v>
      </c>
      <c r="B6" s="602">
        <v>1476</v>
      </c>
      <c r="D6" s="450">
        <f>IF(ISBLANK(B6),"",A6)</f>
        <v>2022</v>
      </c>
      <c r="E6" s="619">
        <f>IF(ISBLANK(B6),"",B6)</f>
        <v>1476</v>
      </c>
      <c r="K6" s="286">
        <v>2021</v>
      </c>
      <c r="L6" s="657">
        <v>5.8</v>
      </c>
    </row>
    <row r="7" spans="1:12" x14ac:dyDescent="0.25">
      <c r="A7" s="123">
        <v>2023</v>
      </c>
      <c r="B7" s="617">
        <v>1462</v>
      </c>
      <c r="D7" s="379">
        <f>IF(ISBLANK(B7),"",A7)</f>
        <v>2023</v>
      </c>
      <c r="E7" s="620">
        <f>IF(ISBLANK(B7),"",B7)</f>
        <v>1462</v>
      </c>
      <c r="K7" s="219">
        <v>2022</v>
      </c>
      <c r="L7" s="617">
        <v>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1740</v>
      </c>
      <c r="C4" s="643">
        <v>5236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1655</v>
      </c>
      <c r="C5" s="602">
        <v>5057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2061</v>
      </c>
      <c r="C6" s="602">
        <v>5373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409</v>
      </c>
      <c r="C5" s="643">
        <v>4485</v>
      </c>
      <c r="D5" s="643">
        <v>509</v>
      </c>
      <c r="E5" s="869">
        <v>11.3</v>
      </c>
      <c r="F5" s="1039">
        <v>10.8</v>
      </c>
      <c r="G5" s="1039">
        <v>11.8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409</v>
      </c>
      <c r="C6" s="657">
        <v>4444</v>
      </c>
      <c r="D6" s="657">
        <v>488</v>
      </c>
      <c r="E6" s="657">
        <v>10.9</v>
      </c>
      <c r="F6" s="657">
        <v>10.4</v>
      </c>
      <c r="G6" s="657">
        <v>11.5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407</v>
      </c>
      <c r="C7" s="617">
        <v>4272</v>
      </c>
      <c r="D7" s="617">
        <v>493</v>
      </c>
      <c r="E7" s="617">
        <v>11.5</v>
      </c>
      <c r="F7" s="617">
        <v>11</v>
      </c>
      <c r="G7" s="617">
        <v>12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12.3</v>
      </c>
      <c r="C4" s="655">
        <v>16618</v>
      </c>
      <c r="D4" s="655">
        <v>5.2</v>
      </c>
      <c r="E4" s="655">
        <v>9479</v>
      </c>
      <c r="F4" s="655">
        <v>0.5</v>
      </c>
      <c r="G4" s="655">
        <v>2001</v>
      </c>
      <c r="H4" s="655">
        <v>254</v>
      </c>
      <c r="I4" s="655">
        <v>2414</v>
      </c>
      <c r="J4" s="655">
        <v>0.6</v>
      </c>
      <c r="K4" s="253"/>
      <c r="L4" s="253"/>
      <c r="M4" s="253"/>
    </row>
    <row r="5" spans="1:13" x14ac:dyDescent="0.25">
      <c r="A5" s="486">
        <v>2022</v>
      </c>
      <c r="B5" s="602">
        <v>11.2</v>
      </c>
      <c r="C5" s="602">
        <v>16901</v>
      </c>
      <c r="D5" s="602">
        <v>5.5</v>
      </c>
      <c r="E5" s="602">
        <v>9272</v>
      </c>
      <c r="F5" s="602">
        <v>0.5</v>
      </c>
      <c r="G5" s="602">
        <v>1999</v>
      </c>
      <c r="H5" s="602">
        <v>253</v>
      </c>
      <c r="I5" s="602">
        <v>2512</v>
      </c>
      <c r="J5" s="602">
        <v>0.7</v>
      </c>
      <c r="K5" s="253"/>
      <c r="L5" s="253"/>
      <c r="M5" s="253"/>
    </row>
    <row r="6" spans="1:13" x14ac:dyDescent="0.25">
      <c r="A6" s="481">
        <v>2023</v>
      </c>
      <c r="B6" s="617"/>
      <c r="C6" s="617">
        <v>16942</v>
      </c>
      <c r="D6" s="617"/>
      <c r="E6" s="617">
        <v>9462</v>
      </c>
      <c r="F6" s="617"/>
      <c r="G6" s="617">
        <v>1919</v>
      </c>
      <c r="H6" s="617">
        <v>207</v>
      </c>
      <c r="I6" s="617">
        <v>2468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273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8494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1508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16613</v>
      </c>
      <c r="C4" s="1006">
        <v>8589</v>
      </c>
      <c r="D4" s="1006">
        <v>8024</v>
      </c>
      <c r="E4" s="1005">
        <v>30394</v>
      </c>
      <c r="F4" s="1006">
        <v>15461</v>
      </c>
      <c r="G4" s="1006">
        <v>14933</v>
      </c>
      <c r="H4" s="1007">
        <v>9</v>
      </c>
      <c r="I4" s="1007">
        <v>16.5</v>
      </c>
      <c r="J4" s="1007">
        <v>-7.5</v>
      </c>
      <c r="K4" s="70">
        <v>26270</v>
      </c>
      <c r="L4" s="55">
        <v>11597</v>
      </c>
      <c r="M4" s="110">
        <v>14673</v>
      </c>
      <c r="N4" s="55">
        <v>25333</v>
      </c>
      <c r="O4" s="55">
        <v>11039</v>
      </c>
      <c r="P4" s="110">
        <v>14294</v>
      </c>
    </row>
    <row r="5" spans="1:17" x14ac:dyDescent="0.25">
      <c r="A5" s="286">
        <v>2021</v>
      </c>
      <c r="B5" s="1008">
        <v>16737</v>
      </c>
      <c r="C5" s="1009">
        <v>8596</v>
      </c>
      <c r="D5" s="1009">
        <v>8141</v>
      </c>
      <c r="E5" s="1008">
        <v>35126</v>
      </c>
      <c r="F5" s="1009">
        <v>17869</v>
      </c>
      <c r="G5" s="1009">
        <v>17257</v>
      </c>
      <c r="H5" s="1010">
        <v>9.1999999999999993</v>
      </c>
      <c r="I5" s="1010">
        <v>19.2</v>
      </c>
      <c r="J5" s="1010">
        <v>-10.1</v>
      </c>
      <c r="K5" s="212">
        <v>32588</v>
      </c>
      <c r="L5" s="58">
        <v>14316</v>
      </c>
      <c r="M5" s="160">
        <v>18272</v>
      </c>
      <c r="N5" s="58">
        <v>31095</v>
      </c>
      <c r="O5" s="58">
        <v>13486</v>
      </c>
      <c r="P5" s="160">
        <v>17609</v>
      </c>
    </row>
    <row r="6" spans="1:17" x14ac:dyDescent="0.25">
      <c r="A6" s="219">
        <v>2022</v>
      </c>
      <c r="B6" s="1011">
        <v>16564</v>
      </c>
      <c r="C6" s="1012">
        <v>8575</v>
      </c>
      <c r="D6" s="1012">
        <v>7989</v>
      </c>
      <c r="E6" s="1011">
        <v>29302</v>
      </c>
      <c r="F6" s="1012">
        <v>14500</v>
      </c>
      <c r="G6" s="1012">
        <v>14802</v>
      </c>
      <c r="H6" s="1013">
        <v>9.5</v>
      </c>
      <c r="I6" s="1013">
        <v>16.8</v>
      </c>
      <c r="J6" s="1013">
        <v>-7.3</v>
      </c>
      <c r="K6" s="1014">
        <v>36003</v>
      </c>
      <c r="L6" s="1015">
        <v>16261</v>
      </c>
      <c r="M6" s="1016">
        <v>19742</v>
      </c>
      <c r="N6" s="1015">
        <v>33942</v>
      </c>
      <c r="O6" s="1015">
        <v>15132</v>
      </c>
      <c r="P6" s="1016">
        <v>18810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8024</v>
      </c>
      <c r="C13" s="319">
        <f>IF(ISBLANK(C4),"",C4)</f>
        <v>8589</v>
      </c>
      <c r="D13" s="364"/>
      <c r="E13" s="322">
        <f>A4</f>
        <v>2020</v>
      </c>
      <c r="F13" s="319">
        <f>IF(ISBLANK(G4),"",G4)</f>
        <v>14933</v>
      </c>
      <c r="G13" s="319">
        <f>IF(ISBLANK(F4),"",F4)</f>
        <v>15461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8141</v>
      </c>
      <c r="C14" s="320">
        <f t="shared" ref="C14:C15" si="2">IF(ISBLANK(C5),"",C5)</f>
        <v>8596</v>
      </c>
      <c r="D14" s="364"/>
      <c r="E14" s="323">
        <f t="shared" ref="E14:E15" si="3">A5</f>
        <v>2021</v>
      </c>
      <c r="F14" s="320">
        <f t="shared" ref="F14:F15" si="4">IF(ISBLANK(G5),"",G5)</f>
        <v>17257</v>
      </c>
      <c r="G14" s="320">
        <f t="shared" ref="G14:G15" si="5">IF(ISBLANK(F5),"",F5)</f>
        <v>17869</v>
      </c>
      <c r="H14" s="389"/>
      <c r="I14" s="389"/>
      <c r="J14" s="48"/>
      <c r="K14" s="325" t="s">
        <v>536</v>
      </c>
      <c r="L14" s="328">
        <f>IF(ISBLANK(K4),"",K4)</f>
        <v>26270</v>
      </c>
      <c r="M14" s="328">
        <f>IF(ISBLANK(K5),"",K5)</f>
        <v>32588</v>
      </c>
      <c r="N14" s="328">
        <f>IF(ISBLANK(K6),"",K6)</f>
        <v>36003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7989</v>
      </c>
      <c r="C15" s="321">
        <f t="shared" si="2"/>
        <v>8575</v>
      </c>
      <c r="E15" s="324">
        <f t="shared" si="3"/>
        <v>2022</v>
      </c>
      <c r="F15" s="321">
        <f t="shared" si="4"/>
        <v>14802</v>
      </c>
      <c r="G15" s="321">
        <f t="shared" si="5"/>
        <v>14500</v>
      </c>
      <c r="H15" s="211"/>
      <c r="I15" s="211"/>
      <c r="J15" s="28"/>
      <c r="K15" s="326" t="s">
        <v>535</v>
      </c>
      <c r="L15" s="329">
        <f>IF(ISBLANK(N4),"",N4)</f>
        <v>25333</v>
      </c>
      <c r="M15" s="329">
        <f>IF(ISBLANK(N5),"",N5)</f>
        <v>31095</v>
      </c>
      <c r="N15" s="329">
        <f>IF(ISBLANK(N6),"",N6)</f>
        <v>33942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26270</v>
      </c>
      <c r="M19" s="328">
        <f>IF(ISBLANK(K5),"",K5)</f>
        <v>32588</v>
      </c>
      <c r="N19" s="328">
        <f>IF(ISBLANK(K6),"",K6)</f>
        <v>36003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25333</v>
      </c>
      <c r="M20" s="329">
        <f>IF(ISBLANK(N5),"",N5)</f>
        <v>31095</v>
      </c>
      <c r="N20" s="329">
        <f>IF(ISBLANK(N6),"",N6)</f>
        <v>33942</v>
      </c>
      <c r="O20" s="364"/>
    </row>
    <row r="21" spans="1:15" x14ac:dyDescent="0.25">
      <c r="A21" s="322">
        <f>A4</f>
        <v>2020</v>
      </c>
      <c r="B21" s="319">
        <f>IF(ISBLANK(D4),"",D4)</f>
        <v>8024</v>
      </c>
      <c r="C21" s="319">
        <f>IF(ISBLANK(C4),"",C4)</f>
        <v>8589</v>
      </c>
      <c r="E21" s="322">
        <f>A4</f>
        <v>2020</v>
      </c>
      <c r="F21" s="319">
        <f>IF(ISBLANK(G4),"",G4)</f>
        <v>14933</v>
      </c>
      <c r="G21" s="319">
        <f>IF(ISBLANK(F4),"",F4)</f>
        <v>15461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8141</v>
      </c>
      <c r="C22" s="320">
        <f t="shared" ref="C22:C23" si="8">IF(ISBLANK(C5),"",C5)</f>
        <v>8596</v>
      </c>
      <c r="E22" s="323">
        <f t="shared" ref="E22:E23" si="9">A5</f>
        <v>2021</v>
      </c>
      <c r="F22" s="320">
        <f t="shared" ref="F22:F23" si="10">IF(ISBLANK(G5),"",G5)</f>
        <v>17257</v>
      </c>
      <c r="G22" s="320">
        <f t="shared" ref="G22:G23" si="11">IF(ISBLANK(F5),"",F5)</f>
        <v>17869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7989</v>
      </c>
      <c r="C23" s="321">
        <f t="shared" si="8"/>
        <v>8575</v>
      </c>
      <c r="E23" s="324">
        <f t="shared" si="9"/>
        <v>2022</v>
      </c>
      <c r="F23" s="321">
        <f t="shared" si="10"/>
        <v>14802</v>
      </c>
      <c r="G23" s="321">
        <f t="shared" si="11"/>
        <v>14500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360</v>
      </c>
      <c r="C5" s="611"/>
      <c r="D5" s="611"/>
      <c r="E5" s="599">
        <v>1634</v>
      </c>
      <c r="F5" s="616"/>
      <c r="G5" s="945"/>
      <c r="H5" s="599">
        <v>8207</v>
      </c>
      <c r="I5" s="616">
        <v>2761</v>
      </c>
      <c r="J5" s="616">
        <v>5446</v>
      </c>
      <c r="K5" s="616"/>
      <c r="L5" s="945"/>
    </row>
    <row r="6" spans="1:12" x14ac:dyDescent="0.25">
      <c r="A6" s="286">
        <v>2021</v>
      </c>
      <c r="B6" s="601">
        <v>265</v>
      </c>
      <c r="C6" s="612"/>
      <c r="D6" s="612"/>
      <c r="E6" s="1034">
        <v>1486</v>
      </c>
      <c r="F6" s="1028"/>
      <c r="G6" s="980"/>
      <c r="H6" s="1034">
        <v>8442</v>
      </c>
      <c r="I6" s="1028">
        <v>2922</v>
      </c>
      <c r="J6" s="1028">
        <v>5520</v>
      </c>
      <c r="K6" s="1028"/>
      <c r="L6" s="980"/>
    </row>
    <row r="7" spans="1:12" x14ac:dyDescent="0.25">
      <c r="A7" s="218">
        <v>2022</v>
      </c>
      <c r="B7" s="601">
        <v>273</v>
      </c>
      <c r="C7" s="612"/>
      <c r="D7" s="612"/>
      <c r="E7" s="1034">
        <v>1508</v>
      </c>
      <c r="F7" s="1028"/>
      <c r="G7" s="980"/>
      <c r="H7" s="1034">
        <v>8494</v>
      </c>
      <c r="I7" s="1028">
        <v>2909</v>
      </c>
      <c r="J7" s="1028">
        <v>5585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2909</v>
      </c>
    </row>
    <row r="15" spans="1:12" ht="30" x14ac:dyDescent="0.25">
      <c r="A15" s="833" t="s">
        <v>1543</v>
      </c>
      <c r="B15" s="623">
        <f>IF(ISBLANK(J7),"",J7)</f>
        <v>5585</v>
      </c>
    </row>
    <row r="17" spans="1:2" x14ac:dyDescent="0.25">
      <c r="A17" s="625" t="s">
        <v>1540</v>
      </c>
      <c r="B17" s="621">
        <f>IF(ISBLANK(I7),"",I7)</f>
        <v>2909</v>
      </c>
    </row>
    <row r="18" spans="1:2" x14ac:dyDescent="0.25">
      <c r="A18" s="627" t="s">
        <v>1541</v>
      </c>
      <c r="B18" s="623">
        <f>IF(ISBLANK(J7),"",J7)</f>
        <v>5585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50.7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58.5</v>
      </c>
      <c r="C6" s="614">
        <v>28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56.6</v>
      </c>
      <c r="C10" s="614">
        <v>31.3</v>
      </c>
    </row>
    <row r="11" spans="1:6" x14ac:dyDescent="0.25">
      <c r="A11" s="218">
        <v>2017</v>
      </c>
      <c r="B11" s="644">
        <v>56</v>
      </c>
      <c r="C11" s="644">
        <v>31.5</v>
      </c>
    </row>
    <row r="12" spans="1:6" x14ac:dyDescent="0.25">
      <c r="A12" s="767">
        <v>2018</v>
      </c>
      <c r="B12" s="644">
        <v>55.8</v>
      </c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50.7</v>
      </c>
      <c r="C14" s="73">
        <v>38.5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5855.0129999999999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17166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673352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5222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384907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138584.26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5936.7290000000003</v>
      </c>
      <c r="C5" s="611">
        <v>5412.3680000000004</v>
      </c>
      <c r="D5" s="751">
        <v>670846</v>
      </c>
      <c r="E5" s="751">
        <v>36</v>
      </c>
      <c r="G5" s="358">
        <v>2014</v>
      </c>
      <c r="H5" s="70">
        <v>123811.38</v>
      </c>
      <c r="I5" s="55">
        <v>5067.62</v>
      </c>
      <c r="J5" s="55">
        <v>118743.76</v>
      </c>
      <c r="K5" s="71">
        <v>6</v>
      </c>
    </row>
    <row r="6" spans="1:12" x14ac:dyDescent="0.25">
      <c r="A6" s="286">
        <v>2021</v>
      </c>
      <c r="B6" s="601">
        <v>5880.5219999999999</v>
      </c>
      <c r="C6" s="612">
        <v>5422.6369999999997</v>
      </c>
      <c r="D6" s="959">
        <v>638864</v>
      </c>
      <c r="E6" s="959">
        <v>36</v>
      </c>
      <c r="G6" s="480">
        <v>2017</v>
      </c>
      <c r="H6" s="212">
        <v>131452.9</v>
      </c>
      <c r="I6" s="58">
        <v>11162.1</v>
      </c>
      <c r="J6" s="58">
        <v>120290.8</v>
      </c>
      <c r="K6" s="214">
        <v>6</v>
      </c>
    </row>
    <row r="7" spans="1:12" x14ac:dyDescent="0.25">
      <c r="A7" s="218">
        <v>2022</v>
      </c>
      <c r="B7" s="601">
        <v>5855.0129999999999</v>
      </c>
      <c r="C7" s="612">
        <v>5407.1779999999999</v>
      </c>
      <c r="D7" s="959">
        <v>657111</v>
      </c>
      <c r="E7" s="959">
        <v>37</v>
      </c>
      <c r="G7" s="482">
        <v>2020</v>
      </c>
      <c r="H7" s="72">
        <v>138584.26</v>
      </c>
      <c r="I7" s="61">
        <v>12434.26</v>
      </c>
      <c r="J7" s="61">
        <v>126150</v>
      </c>
      <c r="K7" s="73">
        <v>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5407.1779999999999</v>
      </c>
      <c r="D14" s="631">
        <f>A5</f>
        <v>2020</v>
      </c>
      <c r="E14" s="625">
        <f>IF(ISBLANK(D5),"",D5)</f>
        <v>670846</v>
      </c>
      <c r="F14" s="211"/>
      <c r="G14" s="634" t="s">
        <v>925</v>
      </c>
      <c r="H14" s="621">
        <f>IF(ISBLANK(J7),"",J7)</f>
        <v>126150</v>
      </c>
      <c r="I14" s="211"/>
      <c r="J14" s="211"/>
    </row>
    <row r="15" spans="1:12" x14ac:dyDescent="0.25">
      <c r="A15" s="870" t="s">
        <v>16</v>
      </c>
      <c r="B15" s="630">
        <f>IF(ISBLANK(B7),"",B7)</f>
        <v>5855.0129999999999</v>
      </c>
      <c r="D15" s="632">
        <f t="shared" ref="D15:D16" si="0">A6</f>
        <v>2021</v>
      </c>
      <c r="E15" s="626">
        <f>IF(ISBLANK(D6),"",D6)</f>
        <v>638864</v>
      </c>
      <c r="F15" s="211"/>
      <c r="G15" s="635" t="s">
        <v>926</v>
      </c>
      <c r="H15" s="623">
        <f>IF(ISBLANK(I7),"",I7)</f>
        <v>12434.26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657111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5407.1779999999999</v>
      </c>
      <c r="F19" s="253"/>
      <c r="G19" s="634" t="s">
        <v>529</v>
      </c>
      <c r="H19" s="621">
        <f>IF(ISBLANK(J7),"",J7)</f>
        <v>126150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5855.0129999999999</v>
      </c>
      <c r="F20" s="253"/>
      <c r="G20" s="635" t="s">
        <v>528</v>
      </c>
      <c r="H20" s="623">
        <f>IF(ISBLANK(I7),"",I7)</f>
        <v>12434.26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4.0999999999999996</v>
      </c>
      <c r="C5" s="1092">
        <v>672399</v>
      </c>
      <c r="D5" s="1093">
        <v>16678</v>
      </c>
      <c r="E5" s="1092">
        <v>372843</v>
      </c>
      <c r="F5" s="1093">
        <v>5023</v>
      </c>
    </row>
    <row r="6" spans="1:9" x14ac:dyDescent="0.25">
      <c r="A6" s="218">
        <v>2021</v>
      </c>
      <c r="B6" s="1092">
        <v>5</v>
      </c>
      <c r="C6" s="1092">
        <v>672460</v>
      </c>
      <c r="D6" s="1093">
        <v>16820</v>
      </c>
      <c r="E6" s="1092">
        <v>378410</v>
      </c>
      <c r="F6" s="1093">
        <v>5107</v>
      </c>
    </row>
    <row r="7" spans="1:9" x14ac:dyDescent="0.25">
      <c r="A7" s="219">
        <v>2022</v>
      </c>
      <c r="B7" s="73">
        <v>5.2</v>
      </c>
      <c r="C7" s="73">
        <v>673352</v>
      </c>
      <c r="D7" s="73">
        <v>17166</v>
      </c>
      <c r="E7" s="73">
        <v>384907</v>
      </c>
      <c r="F7" s="73">
        <v>5222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687849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353834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334015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1942314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1001175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941139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268805</v>
      </c>
      <c r="C5" s="458">
        <v>197468</v>
      </c>
      <c r="D5" s="458">
        <v>71337</v>
      </c>
      <c r="E5" s="457">
        <v>764948</v>
      </c>
      <c r="F5" s="458">
        <v>587903</v>
      </c>
      <c r="G5" s="458">
        <v>177045</v>
      </c>
      <c r="H5" s="457">
        <v>3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428373</v>
      </c>
      <c r="C6" s="458">
        <v>283271</v>
      </c>
      <c r="D6" s="458">
        <v>145102</v>
      </c>
      <c r="E6" s="457">
        <v>1179984</v>
      </c>
      <c r="F6" s="458">
        <v>791373</v>
      </c>
      <c r="G6" s="458">
        <v>388611</v>
      </c>
      <c r="H6" s="457">
        <v>2.8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687849</v>
      </c>
      <c r="C7" s="612">
        <v>353834</v>
      </c>
      <c r="D7" s="612">
        <v>334015</v>
      </c>
      <c r="E7" s="601">
        <v>1942314</v>
      </c>
      <c r="F7" s="612">
        <v>1001175</v>
      </c>
      <c r="G7" s="612">
        <v>941139</v>
      </c>
      <c r="H7" s="947">
        <v>2.8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268805</v>
      </c>
      <c r="C14" s="674">
        <f t="shared" ref="C14:D14" si="0">IF(ISBLANK(C5),"",C5)</f>
        <v>197468</v>
      </c>
      <c r="D14" s="669">
        <f t="shared" si="0"/>
        <v>71337</v>
      </c>
      <c r="F14" s="884">
        <f>A5</f>
        <v>2020</v>
      </c>
      <c r="G14" s="674">
        <f>IF(ISBLANK(E5),"",E5)</f>
        <v>764948</v>
      </c>
      <c r="H14" s="674">
        <f t="shared" ref="H14:I16" si="1">IF(ISBLANK(F5),"",F5)</f>
        <v>587903</v>
      </c>
      <c r="I14" s="669">
        <f t="shared" si="1"/>
        <v>177045</v>
      </c>
      <c r="J14" s="756"/>
      <c r="K14" s="884">
        <f>A5</f>
        <v>2020</v>
      </c>
      <c r="L14" s="674">
        <f>IF(ISBLANK(H5),"",H5)</f>
        <v>3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428373</v>
      </c>
      <c r="C15" s="879">
        <f t="shared" si="3"/>
        <v>283271</v>
      </c>
      <c r="D15" s="886">
        <f t="shared" si="3"/>
        <v>145102</v>
      </c>
      <c r="F15" s="890">
        <f t="shared" ref="F15:F16" si="4">A6</f>
        <v>2021</v>
      </c>
      <c r="G15" s="853">
        <f t="shared" ref="G15:G16" si="5">IF(ISBLANK(E6),"",E6)</f>
        <v>1179984</v>
      </c>
      <c r="H15" s="853">
        <f t="shared" si="1"/>
        <v>791373</v>
      </c>
      <c r="I15" s="670">
        <f t="shared" si="1"/>
        <v>388611</v>
      </c>
      <c r="J15" s="211"/>
      <c r="K15" s="890">
        <f t="shared" ref="K15:K16" si="6">A6</f>
        <v>2021</v>
      </c>
      <c r="L15" s="853">
        <f t="shared" ref="L15:M16" si="7">IF(ISBLANK(H6),"",H6)</f>
        <v>2.8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687849</v>
      </c>
      <c r="C16" s="888">
        <f t="shared" si="3"/>
        <v>353834</v>
      </c>
      <c r="D16" s="889">
        <f t="shared" si="3"/>
        <v>334015</v>
      </c>
      <c r="F16" s="891">
        <f t="shared" si="4"/>
        <v>2022</v>
      </c>
      <c r="G16" s="676">
        <f t="shared" si="5"/>
        <v>1942314</v>
      </c>
      <c r="H16" s="676">
        <f t="shared" si="1"/>
        <v>1001175</v>
      </c>
      <c r="I16" s="671">
        <f t="shared" si="1"/>
        <v>941139</v>
      </c>
      <c r="J16" s="211"/>
      <c r="K16" s="891">
        <f t="shared" si="6"/>
        <v>2022</v>
      </c>
      <c r="L16" s="676">
        <f t="shared" si="7"/>
        <v>2.8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268805</v>
      </c>
      <c r="C22" s="674">
        <f t="shared" ref="C22:D22" si="8">IF(ISBLANK(C5),"",C5)</f>
        <v>197468</v>
      </c>
      <c r="D22" s="669">
        <f t="shared" si="8"/>
        <v>71337</v>
      </c>
      <c r="F22" s="884">
        <f>A5</f>
        <v>2020</v>
      </c>
      <c r="G22" s="674">
        <f>IF(ISBLANK(E5),"",E5)</f>
        <v>764948</v>
      </c>
      <c r="H22" s="674">
        <f t="shared" ref="H22:I24" si="9">IF(ISBLANK(F5),"",F5)</f>
        <v>587903</v>
      </c>
      <c r="I22" s="669">
        <f t="shared" si="9"/>
        <v>177045</v>
      </c>
      <c r="J22" s="756"/>
      <c r="K22" s="884">
        <f>A5</f>
        <v>2020</v>
      </c>
      <c r="L22" s="674">
        <f>IF(ISBLANK(H5),"",H5)</f>
        <v>3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428373</v>
      </c>
      <c r="C23" s="853">
        <f t="shared" si="11"/>
        <v>283271</v>
      </c>
      <c r="D23" s="670">
        <f t="shared" si="11"/>
        <v>145102</v>
      </c>
      <c r="F23" s="890">
        <f t="shared" ref="F23:F24" si="12">A6</f>
        <v>2021</v>
      </c>
      <c r="G23" s="853">
        <f t="shared" ref="G23:G24" si="13">IF(ISBLANK(E6),"",E6)</f>
        <v>1179984</v>
      </c>
      <c r="H23" s="853">
        <f t="shared" si="9"/>
        <v>791373</v>
      </c>
      <c r="I23" s="670">
        <f t="shared" si="9"/>
        <v>388611</v>
      </c>
      <c r="J23" s="211"/>
      <c r="K23" s="890">
        <f t="shared" ref="K23:K24" si="14">A6</f>
        <v>2021</v>
      </c>
      <c r="L23" s="853">
        <f t="shared" ref="L23:M24" si="15">IF(ISBLANK(H6),"",H6)</f>
        <v>2.8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687849</v>
      </c>
      <c r="C24" s="676">
        <f t="shared" si="11"/>
        <v>353834</v>
      </c>
      <c r="D24" s="671">
        <f t="shared" si="11"/>
        <v>334015</v>
      </c>
      <c r="F24" s="891">
        <f t="shared" si="12"/>
        <v>2022</v>
      </c>
      <c r="G24" s="676">
        <f t="shared" si="13"/>
        <v>1942314</v>
      </c>
      <c r="H24" s="676">
        <f t="shared" si="9"/>
        <v>1001175</v>
      </c>
      <c r="I24" s="671">
        <f t="shared" si="9"/>
        <v>941139</v>
      </c>
      <c r="J24" s="211"/>
      <c r="K24" s="891">
        <f t="shared" si="14"/>
        <v>2022</v>
      </c>
      <c r="L24" s="676">
        <f t="shared" si="15"/>
        <v>2.8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6609</v>
      </c>
      <c r="C3" s="71">
        <v>2758</v>
      </c>
      <c r="D3" s="71">
        <v>13.8</v>
      </c>
      <c r="F3" s="105" t="s">
        <v>537</v>
      </c>
      <c r="G3" s="97">
        <f>IF(ISBLANK(B3),"",B3)</f>
        <v>6609</v>
      </c>
      <c r="H3" s="97">
        <f>IF(ISBLANK(B4),"",B4)</f>
        <v>8891</v>
      </c>
      <c r="I3" s="97">
        <f>IF(ISBLANK(B5),"",B5)</f>
        <v>8408</v>
      </c>
      <c r="J3" s="365"/>
    </row>
    <row r="4" spans="1:12" x14ac:dyDescent="0.25">
      <c r="A4" s="286">
        <v>2021</v>
      </c>
      <c r="B4" s="214">
        <v>8891</v>
      </c>
      <c r="C4" s="214">
        <v>3373</v>
      </c>
      <c r="D4" s="214">
        <v>13.6</v>
      </c>
      <c r="F4" s="130" t="s">
        <v>538</v>
      </c>
      <c r="G4" s="98">
        <f>IF(ISBLANK(C3),"",C3)</f>
        <v>2758</v>
      </c>
      <c r="H4" s="98">
        <f>IF(ISBLANK(C4),"",C4)</f>
        <v>3373</v>
      </c>
      <c r="I4" s="98">
        <f>IF(ISBLANK(C5),"",C5)</f>
        <v>3245</v>
      </c>
      <c r="J4" s="365"/>
    </row>
    <row r="5" spans="1:12" x14ac:dyDescent="0.25">
      <c r="A5" s="218">
        <v>2022</v>
      </c>
      <c r="B5" s="168">
        <v>8408</v>
      </c>
      <c r="C5" s="168">
        <v>3245</v>
      </c>
      <c r="D5" s="168">
        <v>13.6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6609</v>
      </c>
      <c r="H8" s="97">
        <f>IF(ISBLANK(B4),"",B4)</f>
        <v>8891</v>
      </c>
      <c r="I8" s="97">
        <f>IF(ISBLANK(B5),"",B5)</f>
        <v>8408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2758</v>
      </c>
      <c r="H9" s="98">
        <f>IF(ISBLANK(C4),"",C4)</f>
        <v>3373</v>
      </c>
      <c r="I9" s="98">
        <f>IF(ISBLANK(C5),"",C5)</f>
        <v>3245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13.8</v>
      </c>
      <c r="H13" s="132">
        <f>IF(ISBLANK(D4),"",D4)</f>
        <v>13.6</v>
      </c>
      <c r="I13" s="132">
        <f>IF(ISBLANK(D5),"",D5)</f>
        <v>13.6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40932</v>
      </c>
      <c r="C4" s="110">
        <v>43560</v>
      </c>
      <c r="E4" s="29" t="s">
        <v>540</v>
      </c>
      <c r="F4" s="163">
        <f>B4/($B$22+$C$22)*100</f>
        <v>2.3470318063750368</v>
      </c>
      <c r="G4" s="163">
        <f>C4/($B$22+$C$22)*100</f>
        <v>2.4977207438116045</v>
      </c>
      <c r="J4" s="29" t="s">
        <v>540</v>
      </c>
      <c r="K4" s="163">
        <f>G4</f>
        <v>2.4977207438116045</v>
      </c>
    </row>
    <row r="5" spans="1:11" x14ac:dyDescent="0.25">
      <c r="A5" s="202" t="s">
        <v>541</v>
      </c>
      <c r="B5" s="212">
        <v>41564</v>
      </c>
      <c r="C5" s="160">
        <v>44050</v>
      </c>
      <c r="E5" s="29" t="s">
        <v>541</v>
      </c>
      <c r="F5" s="163">
        <f t="shared" ref="F5:G21" si="0">B5/($B$22+$C$22)*100</f>
        <v>2.3832705462760679</v>
      </c>
      <c r="G5" s="163">
        <f t="shared" si="0"/>
        <v>2.5258172351905688</v>
      </c>
      <c r="J5" s="29" t="s">
        <v>541</v>
      </c>
      <c r="K5" s="163">
        <f t="shared" ref="K5:K21" si="1">G5</f>
        <v>2.5258172351905688</v>
      </c>
    </row>
    <row r="6" spans="1:11" x14ac:dyDescent="0.25">
      <c r="A6" s="202" t="s">
        <v>542</v>
      </c>
      <c r="B6" s="212">
        <v>41312</v>
      </c>
      <c r="C6" s="160">
        <v>44095</v>
      </c>
      <c r="E6" s="29" t="s">
        <v>542</v>
      </c>
      <c r="F6" s="163">
        <f t="shared" si="0"/>
        <v>2.368820922138315</v>
      </c>
      <c r="G6" s="163">
        <f t="shared" si="0"/>
        <v>2.5283975252151674</v>
      </c>
      <c r="J6" s="29" t="s">
        <v>542</v>
      </c>
      <c r="K6" s="163">
        <f t="shared" si="1"/>
        <v>2.5283975252151674</v>
      </c>
    </row>
    <row r="7" spans="1:11" x14ac:dyDescent="0.25">
      <c r="A7" s="202" t="s">
        <v>543</v>
      </c>
      <c r="B7" s="212">
        <v>43598</v>
      </c>
      <c r="C7" s="160">
        <v>45271</v>
      </c>
      <c r="E7" s="29" t="s">
        <v>543</v>
      </c>
      <c r="F7" s="163">
        <f t="shared" si="0"/>
        <v>2.4998996553879325</v>
      </c>
      <c r="G7" s="163">
        <f t="shared" si="0"/>
        <v>2.595829104524682</v>
      </c>
      <c r="J7" s="29" t="s">
        <v>543</v>
      </c>
      <c r="K7" s="163">
        <f t="shared" si="1"/>
        <v>2.595829104524682</v>
      </c>
    </row>
    <row r="8" spans="1:11" x14ac:dyDescent="0.25">
      <c r="A8" s="202" t="s">
        <v>544</v>
      </c>
      <c r="B8" s="212">
        <v>43118</v>
      </c>
      <c r="C8" s="160">
        <v>45398</v>
      </c>
      <c r="E8" s="29" t="s">
        <v>544</v>
      </c>
      <c r="F8" s="163">
        <f t="shared" si="0"/>
        <v>2.472376561792212</v>
      </c>
      <c r="G8" s="163">
        <f t="shared" si="0"/>
        <v>2.6031112563718826</v>
      </c>
      <c r="J8" s="29" t="s">
        <v>544</v>
      </c>
      <c r="K8" s="163">
        <f t="shared" si="1"/>
        <v>2.6031112563718826</v>
      </c>
    </row>
    <row r="9" spans="1:11" x14ac:dyDescent="0.25">
      <c r="A9" s="202" t="s">
        <v>545</v>
      </c>
      <c r="B9" s="212">
        <v>47382</v>
      </c>
      <c r="C9" s="160">
        <v>50127</v>
      </c>
      <c r="E9" s="29" t="s">
        <v>545</v>
      </c>
      <c r="F9" s="163">
        <f t="shared" si="0"/>
        <v>2.7168733765675261</v>
      </c>
      <c r="G9" s="163">
        <f t="shared" si="0"/>
        <v>2.874271068068051</v>
      </c>
      <c r="J9" s="29" t="s">
        <v>545</v>
      </c>
      <c r="K9" s="163">
        <f t="shared" si="1"/>
        <v>2.874271068068051</v>
      </c>
    </row>
    <row r="10" spans="1:11" x14ac:dyDescent="0.25">
      <c r="A10" s="202" t="s">
        <v>546</v>
      </c>
      <c r="B10" s="212">
        <v>51168</v>
      </c>
      <c r="C10" s="160">
        <v>53614</v>
      </c>
      <c r="E10" s="29" t="s">
        <v>546</v>
      </c>
      <c r="F10" s="163">
        <f t="shared" si="0"/>
        <v>2.9339617773037689</v>
      </c>
      <c r="G10" s="163">
        <f t="shared" si="0"/>
        <v>3.0742148750852927</v>
      </c>
      <c r="J10" s="29" t="s">
        <v>546</v>
      </c>
      <c r="K10" s="163">
        <f t="shared" si="1"/>
        <v>3.0742148750852927</v>
      </c>
    </row>
    <row r="11" spans="1:11" x14ac:dyDescent="0.25">
      <c r="A11" s="202" t="s">
        <v>547</v>
      </c>
      <c r="B11" s="212">
        <v>58068</v>
      </c>
      <c r="C11" s="160">
        <v>60802</v>
      </c>
      <c r="E11" s="29" t="s">
        <v>547</v>
      </c>
      <c r="F11" s="163">
        <f t="shared" si="0"/>
        <v>3.3296062477422463</v>
      </c>
      <c r="G11" s="163">
        <f t="shared" si="0"/>
        <v>3.4863732016812023</v>
      </c>
      <c r="J11" s="29" t="s">
        <v>547</v>
      </c>
      <c r="K11" s="163">
        <f t="shared" si="1"/>
        <v>3.4863732016812023</v>
      </c>
    </row>
    <row r="12" spans="1:11" x14ac:dyDescent="0.25">
      <c r="A12" s="202" t="s">
        <v>548</v>
      </c>
      <c r="B12" s="212">
        <v>60599</v>
      </c>
      <c r="C12" s="160">
        <v>63694</v>
      </c>
      <c r="E12" s="29" t="s">
        <v>548</v>
      </c>
      <c r="F12" s="163">
        <f t="shared" si="0"/>
        <v>3.4747332266813458</v>
      </c>
      <c r="G12" s="163">
        <f t="shared" si="0"/>
        <v>3.6521998405954159</v>
      </c>
      <c r="J12" s="29" t="s">
        <v>548</v>
      </c>
      <c r="K12" s="163">
        <f t="shared" si="1"/>
        <v>3.6521998405954159</v>
      </c>
    </row>
    <row r="13" spans="1:11" x14ac:dyDescent="0.25">
      <c r="A13" s="202" t="s">
        <v>549</v>
      </c>
      <c r="B13" s="212">
        <v>60578</v>
      </c>
      <c r="C13" s="160">
        <v>62174</v>
      </c>
      <c r="E13" s="29" t="s">
        <v>549</v>
      </c>
      <c r="F13" s="163">
        <f t="shared" si="0"/>
        <v>3.4735290913365331</v>
      </c>
      <c r="G13" s="163">
        <f t="shared" si="0"/>
        <v>3.5650433775423025</v>
      </c>
      <c r="J13" s="29" t="s">
        <v>549</v>
      </c>
      <c r="K13" s="163">
        <f t="shared" si="1"/>
        <v>3.5650433775423025</v>
      </c>
    </row>
    <row r="14" spans="1:11" x14ac:dyDescent="0.25">
      <c r="A14" s="202" t="s">
        <v>550</v>
      </c>
      <c r="B14" s="212">
        <v>58649</v>
      </c>
      <c r="C14" s="160">
        <v>57814</v>
      </c>
      <c r="E14" s="29" t="s">
        <v>550</v>
      </c>
      <c r="F14" s="163">
        <f t="shared" si="0"/>
        <v>3.3629206589487324</v>
      </c>
      <c r="G14" s="163">
        <f t="shared" si="0"/>
        <v>3.3150419440478447</v>
      </c>
      <c r="J14" s="29" t="s">
        <v>550</v>
      </c>
      <c r="K14" s="163">
        <f t="shared" si="1"/>
        <v>3.3150419440478447</v>
      </c>
    </row>
    <row r="15" spans="1:11" x14ac:dyDescent="0.25">
      <c r="A15" s="202" t="s">
        <v>551</v>
      </c>
      <c r="B15" s="212">
        <v>63351</v>
      </c>
      <c r="C15" s="160">
        <v>59167</v>
      </c>
      <c r="E15" s="29" t="s">
        <v>551</v>
      </c>
      <c r="F15" s="163">
        <f t="shared" si="0"/>
        <v>3.6325322966301412</v>
      </c>
      <c r="G15" s="163">
        <f t="shared" si="0"/>
        <v>3.3926226641207804</v>
      </c>
      <c r="J15" s="29" t="s">
        <v>551</v>
      </c>
      <c r="K15" s="163">
        <f t="shared" si="1"/>
        <v>3.3926226641207804</v>
      </c>
    </row>
    <row r="16" spans="1:11" x14ac:dyDescent="0.25">
      <c r="A16" s="202" t="s">
        <v>552</v>
      </c>
      <c r="B16" s="212">
        <v>67283</v>
      </c>
      <c r="C16" s="160">
        <v>60138</v>
      </c>
      <c r="E16" s="29" t="s">
        <v>552</v>
      </c>
      <c r="F16" s="163">
        <f t="shared" si="0"/>
        <v>3.8579923050017486</v>
      </c>
      <c r="G16" s="163">
        <f t="shared" si="0"/>
        <v>3.4482995888737893</v>
      </c>
      <c r="J16" s="29" t="s">
        <v>552</v>
      </c>
      <c r="K16" s="163">
        <f t="shared" si="1"/>
        <v>3.4482995888737893</v>
      </c>
    </row>
    <row r="17" spans="1:11" x14ac:dyDescent="0.25">
      <c r="A17" s="202" t="s">
        <v>553</v>
      </c>
      <c r="B17" s="212">
        <v>71853</v>
      </c>
      <c r="C17" s="160">
        <v>60347</v>
      </c>
      <c r="E17" s="29" t="s">
        <v>553</v>
      </c>
      <c r="F17" s="163">
        <f t="shared" si="0"/>
        <v>4.1200350919443345</v>
      </c>
      <c r="G17" s="163">
        <f t="shared" si="0"/>
        <v>3.4602836025435928</v>
      </c>
      <c r="J17" s="29" t="s">
        <v>553</v>
      </c>
      <c r="K17" s="163">
        <f t="shared" si="1"/>
        <v>3.4602836025435928</v>
      </c>
    </row>
    <row r="18" spans="1:11" x14ac:dyDescent="0.25">
      <c r="A18" s="202" t="s">
        <v>554</v>
      </c>
      <c r="B18" s="212">
        <v>62328</v>
      </c>
      <c r="C18" s="160">
        <v>47662</v>
      </c>
      <c r="E18" s="29" t="s">
        <v>554</v>
      </c>
      <c r="F18" s="163">
        <f t="shared" si="0"/>
        <v>3.5738737034042631</v>
      </c>
      <c r="G18" s="163">
        <f t="shared" si="0"/>
        <v>2.7329285144983633</v>
      </c>
      <c r="J18" s="29" t="s">
        <v>554</v>
      </c>
      <c r="K18" s="163">
        <f t="shared" si="1"/>
        <v>2.7329285144983633</v>
      </c>
    </row>
    <row r="19" spans="1:11" x14ac:dyDescent="0.25">
      <c r="A19" s="202" t="s">
        <v>555</v>
      </c>
      <c r="B19" s="212">
        <v>37146</v>
      </c>
      <c r="C19" s="160">
        <v>24126</v>
      </c>
      <c r="E19" s="29" t="s">
        <v>555</v>
      </c>
      <c r="F19" s="163">
        <f t="shared" si="0"/>
        <v>2.129943405638794</v>
      </c>
      <c r="G19" s="163">
        <f t="shared" si="0"/>
        <v>1.3833794918548845</v>
      </c>
      <c r="J19" s="29" t="s">
        <v>555</v>
      </c>
      <c r="K19" s="163">
        <f t="shared" si="1"/>
        <v>1.3833794918548845</v>
      </c>
    </row>
    <row r="20" spans="1:11" x14ac:dyDescent="0.25">
      <c r="A20" s="202" t="s">
        <v>556</v>
      </c>
      <c r="B20" s="212">
        <v>28288</v>
      </c>
      <c r="C20" s="160">
        <v>16271</v>
      </c>
      <c r="E20" s="29" t="s">
        <v>556</v>
      </c>
      <c r="F20" s="163">
        <f t="shared" si="0"/>
        <v>1.6220276492411079</v>
      </c>
      <c r="G20" s="163">
        <f t="shared" si="0"/>
        <v>0.93297553311658898</v>
      </c>
      <c r="J20" s="29" t="s">
        <v>556</v>
      </c>
      <c r="K20" s="163">
        <f t="shared" si="1"/>
        <v>0.93297553311658898</v>
      </c>
    </row>
    <row r="21" spans="1:11" x14ac:dyDescent="0.25">
      <c r="A21" s="203" t="s">
        <v>557</v>
      </c>
      <c r="B21" s="72">
        <v>19279</v>
      </c>
      <c r="C21" s="111">
        <v>9184</v>
      </c>
      <c r="E21" s="31" t="s">
        <v>557</v>
      </c>
      <c r="F21" s="163">
        <f t="shared" si="0"/>
        <v>1.1054535863164354</v>
      </c>
      <c r="G21" s="163">
        <f t="shared" si="0"/>
        <v>0.52660852413144577</v>
      </c>
      <c r="J21" s="31" t="s">
        <v>557</v>
      </c>
      <c r="K21" s="210">
        <f t="shared" si="1"/>
        <v>0.52660852413144577</v>
      </c>
    </row>
    <row r="22" spans="1:11" x14ac:dyDescent="0.25">
      <c r="A22" s="309" t="s">
        <v>16</v>
      </c>
      <c r="B22" s="121">
        <f>SUM(B4:B21)</f>
        <v>896496</v>
      </c>
      <c r="C22" s="124">
        <f>SUM(C4:C21)</f>
        <v>847494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102758</v>
      </c>
      <c r="C3" s="110">
        <v>61588</v>
      </c>
      <c r="E3" s="297" t="s">
        <v>709</v>
      </c>
      <c r="F3" s="71">
        <v>52.71</v>
      </c>
      <c r="G3" s="71">
        <v>54.89</v>
      </c>
      <c r="K3" s="122" t="s">
        <v>16</v>
      </c>
      <c r="L3" s="71">
        <v>2.76</v>
      </c>
      <c r="M3" s="71">
        <v>2.4700000000000002</v>
      </c>
    </row>
    <row r="4" spans="1:16" x14ac:dyDescent="0.25">
      <c r="A4" s="202" t="s">
        <v>704</v>
      </c>
      <c r="B4" s="212">
        <v>113743</v>
      </c>
      <c r="C4" s="160">
        <v>70623</v>
      </c>
      <c r="E4" s="298" t="s">
        <v>710</v>
      </c>
      <c r="F4" s="214">
        <v>39.32</v>
      </c>
      <c r="G4" s="214">
        <v>35.299999999999997</v>
      </c>
      <c r="K4" s="215" t="s">
        <v>212</v>
      </c>
      <c r="L4" s="214">
        <v>2.69</v>
      </c>
      <c r="M4" s="214">
        <v>2.39</v>
      </c>
      <c r="N4" s="211"/>
    </row>
    <row r="5" spans="1:16" x14ac:dyDescent="0.25">
      <c r="A5" s="202" t="s">
        <v>705</v>
      </c>
      <c r="B5" s="212">
        <v>87172</v>
      </c>
      <c r="C5" s="160">
        <v>49558</v>
      </c>
      <c r="E5" s="298" t="s">
        <v>711</v>
      </c>
      <c r="F5" s="214">
        <v>6.48</v>
      </c>
      <c r="G5" s="214">
        <v>7.91</v>
      </c>
      <c r="K5" s="123" t="s">
        <v>213</v>
      </c>
      <c r="L5" s="73">
        <v>2.88</v>
      </c>
      <c r="M5" s="73">
        <v>2.62</v>
      </c>
      <c r="N5" s="211"/>
    </row>
    <row r="6" spans="1:16" x14ac:dyDescent="0.25">
      <c r="A6" s="202" t="s">
        <v>706</v>
      </c>
      <c r="B6" s="212">
        <v>78204</v>
      </c>
      <c r="C6" s="160">
        <v>49031</v>
      </c>
      <c r="E6" s="298" t="s">
        <v>712</v>
      </c>
      <c r="F6" s="214">
        <v>1.06</v>
      </c>
      <c r="G6" s="214">
        <v>1.39</v>
      </c>
      <c r="K6" s="226"/>
      <c r="L6" s="164"/>
      <c r="M6" s="211"/>
    </row>
    <row r="7" spans="1:16" x14ac:dyDescent="0.25">
      <c r="A7" s="202" t="s">
        <v>707</v>
      </c>
      <c r="B7" s="212">
        <v>26555</v>
      </c>
      <c r="C7" s="160">
        <v>23091</v>
      </c>
      <c r="E7" s="299" t="s">
        <v>713</v>
      </c>
      <c r="F7" s="73">
        <v>0.43</v>
      </c>
      <c r="G7" s="73">
        <v>0.51</v>
      </c>
      <c r="K7" s="227"/>
      <c r="L7" s="211"/>
      <c r="M7" s="211"/>
    </row>
    <row r="8" spans="1:16" x14ac:dyDescent="0.25">
      <c r="A8" s="203" t="s">
        <v>708</v>
      </c>
      <c r="B8" s="72">
        <v>15578</v>
      </c>
      <c r="C8" s="111">
        <v>18256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22.630416649825278</v>
      </c>
      <c r="C13" s="301">
        <f>B3/SUM(B3:B8)*100</f>
        <v>24.234805782882479</v>
      </c>
      <c r="E13" s="217" t="s">
        <v>836</v>
      </c>
      <c r="F13" s="289">
        <f>IF(ISBLANK(F3),"",F3)</f>
        <v>52.71</v>
      </c>
      <c r="G13" s="289">
        <f>IF(ISBLANK(G3),"",G3)</f>
        <v>54.89</v>
      </c>
    </row>
    <row r="14" spans="1:16" x14ac:dyDescent="0.25">
      <c r="A14" s="220" t="s">
        <v>825</v>
      </c>
      <c r="B14" s="305">
        <f>C4/SUM(C3:C8)*100</f>
        <v>25.950313617273018</v>
      </c>
      <c r="C14" s="302">
        <f>B4/SUM(B3:B8)*100</f>
        <v>26.825546567297941</v>
      </c>
      <c r="E14" s="286" t="s">
        <v>837</v>
      </c>
      <c r="F14" s="290">
        <f t="shared" ref="F14:G17" si="0">IF(ISBLANK(F4),"",F4)</f>
        <v>39.32</v>
      </c>
      <c r="G14" s="290">
        <f t="shared" si="0"/>
        <v>35.299999999999997</v>
      </c>
    </row>
    <row r="15" spans="1:16" x14ac:dyDescent="0.25">
      <c r="A15" s="220" t="s">
        <v>826</v>
      </c>
      <c r="B15" s="305">
        <f>C5/SUM(C3:C8)*100</f>
        <v>18.210011501137252</v>
      </c>
      <c r="C15" s="302">
        <f>B5/SUM(B3:B8)*100</f>
        <v>20.558949081389592</v>
      </c>
      <c r="E15" s="286" t="s">
        <v>838</v>
      </c>
      <c r="F15" s="290">
        <f t="shared" si="0"/>
        <v>6.48</v>
      </c>
      <c r="G15" s="290">
        <f t="shared" si="0"/>
        <v>7.91</v>
      </c>
    </row>
    <row r="16" spans="1:16" x14ac:dyDescent="0.25">
      <c r="A16" s="220" t="s">
        <v>827</v>
      </c>
      <c r="B16" s="305">
        <f>C6/SUM(C3:C8)*100</f>
        <v>18.016366155055906</v>
      </c>
      <c r="C16" s="302">
        <f>B6/SUM(B3:B8)*100</f>
        <v>18.443904624890923</v>
      </c>
      <c r="E16" s="286" t="s">
        <v>839</v>
      </c>
      <c r="F16" s="290">
        <f t="shared" si="0"/>
        <v>1.06</v>
      </c>
      <c r="G16" s="290">
        <f t="shared" si="0"/>
        <v>1.39</v>
      </c>
    </row>
    <row r="17" spans="1:18" x14ac:dyDescent="0.25">
      <c r="A17" s="220" t="s">
        <v>828</v>
      </c>
      <c r="B17" s="305">
        <f>C7/SUM(C3:C8)*100</f>
        <v>8.4847527255490593</v>
      </c>
      <c r="C17" s="302">
        <f>B7/SUM(B3:B8)*100</f>
        <v>6.2628239900002356</v>
      </c>
      <c r="E17" s="219" t="s">
        <v>840</v>
      </c>
      <c r="F17" s="291">
        <f t="shared" si="0"/>
        <v>0.43</v>
      </c>
      <c r="G17" s="291">
        <f t="shared" si="0"/>
        <v>0.51</v>
      </c>
    </row>
    <row r="18" spans="1:18" x14ac:dyDescent="0.25">
      <c r="A18" s="221" t="s">
        <v>829</v>
      </c>
      <c r="B18" s="306">
        <f>C8/SUM(C3:C8)*100</f>
        <v>6.7081393511594838</v>
      </c>
      <c r="C18" s="303">
        <f>B8/SUM(B3:B8)*100</f>
        <v>3.6739699535388319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22.630416649825278</v>
      </c>
      <c r="C22" s="301">
        <f>C13</f>
        <v>24.234805782882479</v>
      </c>
    </row>
    <row r="23" spans="1:18" x14ac:dyDescent="0.25">
      <c r="A23" s="220" t="s">
        <v>831</v>
      </c>
      <c r="B23" s="305">
        <f t="shared" ref="B23:C27" si="1">B14</f>
        <v>25.950313617273018</v>
      </c>
      <c r="C23" s="302">
        <f t="shared" si="1"/>
        <v>26.825546567297941</v>
      </c>
    </row>
    <row r="24" spans="1:18" x14ac:dyDescent="0.25">
      <c r="A24" s="307" t="s">
        <v>832</v>
      </c>
      <c r="B24" s="305">
        <f t="shared" si="1"/>
        <v>18.210011501137252</v>
      </c>
      <c r="C24" s="302">
        <f t="shared" si="1"/>
        <v>20.558949081389592</v>
      </c>
    </row>
    <row r="25" spans="1:18" x14ac:dyDescent="0.25">
      <c r="A25" s="220" t="s">
        <v>833</v>
      </c>
      <c r="B25" s="305">
        <f t="shared" si="1"/>
        <v>18.016366155055906</v>
      </c>
      <c r="C25" s="302">
        <f t="shared" si="1"/>
        <v>18.443904624890923</v>
      </c>
    </row>
    <row r="26" spans="1:18" x14ac:dyDescent="0.25">
      <c r="A26" s="220" t="s">
        <v>834</v>
      </c>
      <c r="B26" s="305">
        <f t="shared" si="1"/>
        <v>8.4847527255490593</v>
      </c>
      <c r="C26" s="302">
        <f t="shared" si="1"/>
        <v>6.2628239900002356</v>
      </c>
    </row>
    <row r="27" spans="1:18" x14ac:dyDescent="0.25">
      <c r="A27" s="308" t="s">
        <v>835</v>
      </c>
      <c r="B27" s="306">
        <f t="shared" si="1"/>
        <v>6.7081393511594838</v>
      </c>
      <c r="C27" s="303">
        <f t="shared" si="1"/>
        <v>3.6739699535388319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144609</v>
      </c>
      <c r="C34" s="110">
        <v>70820</v>
      </c>
      <c r="E34" s="297" t="s">
        <v>709</v>
      </c>
      <c r="F34" s="71">
        <v>54.89</v>
      </c>
      <c r="G34" s="211"/>
      <c r="K34" s="122" t="s">
        <v>16</v>
      </c>
      <c r="L34" s="71">
        <v>2.4700000000000002</v>
      </c>
      <c r="M34" s="211"/>
    </row>
    <row r="35" spans="1:16" x14ac:dyDescent="0.25">
      <c r="A35" s="202" t="s">
        <v>704</v>
      </c>
      <c r="B35" s="212">
        <v>126858</v>
      </c>
      <c r="C35" s="160">
        <v>72013</v>
      </c>
      <c r="E35" s="298" t="s">
        <v>710</v>
      </c>
      <c r="F35" s="214">
        <v>35.299999999999997</v>
      </c>
      <c r="G35" s="211"/>
      <c r="K35" s="215" t="s">
        <v>212</v>
      </c>
      <c r="L35" s="214">
        <v>2.39</v>
      </c>
      <c r="M35" s="211"/>
      <c r="N35" s="29" t="s">
        <v>876</v>
      </c>
    </row>
    <row r="36" spans="1:16" x14ac:dyDescent="0.25">
      <c r="A36" s="202" t="s">
        <v>705</v>
      </c>
      <c r="B36" s="212">
        <v>79940</v>
      </c>
      <c r="C36" s="160">
        <v>43387</v>
      </c>
      <c r="E36" s="298" t="s">
        <v>711</v>
      </c>
      <c r="F36" s="214">
        <v>7.91</v>
      </c>
      <c r="G36" s="211"/>
      <c r="K36" s="123" t="s">
        <v>213</v>
      </c>
      <c r="L36" s="73">
        <v>2.62</v>
      </c>
      <c r="M36" s="211"/>
      <c r="N36" s="288">
        <v>2022</v>
      </c>
    </row>
    <row r="37" spans="1:16" x14ac:dyDescent="0.25">
      <c r="A37" s="202" t="s">
        <v>706</v>
      </c>
      <c r="B37" s="212">
        <v>62753</v>
      </c>
      <c r="C37" s="160">
        <v>35409</v>
      </c>
      <c r="E37" s="298" t="s">
        <v>712</v>
      </c>
      <c r="F37" s="214">
        <v>1.39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21267</v>
      </c>
      <c r="C38" s="160">
        <v>17895</v>
      </c>
      <c r="E38" s="299" t="s">
        <v>713</v>
      </c>
      <c r="F38" s="73">
        <v>0.51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10535</v>
      </c>
      <c r="C39" s="111">
        <v>12966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28.048635589528299</v>
      </c>
      <c r="C44" s="301">
        <f>B34/SUM(B34:B39)*100</f>
        <v>32.426305380279032</v>
      </c>
      <c r="E44" s="217" t="s">
        <v>836</v>
      </c>
      <c r="F44" s="289">
        <f>IF(ISBLANK(F34),"",F34)</f>
        <v>54.89</v>
      </c>
    </row>
    <row r="45" spans="1:16" x14ac:dyDescent="0.25">
      <c r="A45" s="220" t="s">
        <v>825</v>
      </c>
      <c r="B45" s="305">
        <f>C35/SUM(C34:C39)*100</f>
        <v>28.521129549685138</v>
      </c>
      <c r="C45" s="302">
        <f>B35/SUM(B34:B39)*100</f>
        <v>28.445921401375006</v>
      </c>
      <c r="E45" s="286" t="s">
        <v>837</v>
      </c>
      <c r="F45" s="290">
        <f t="shared" ref="F45:F48" si="2">IF(ISBLANK(F35),"",F35)</f>
        <v>35.299999999999997</v>
      </c>
    </row>
    <row r="46" spans="1:16" x14ac:dyDescent="0.25">
      <c r="A46" s="220" t="s">
        <v>826</v>
      </c>
      <c r="B46" s="305">
        <f>C36/SUM(C34:C39)*100</f>
        <v>17.183650837656934</v>
      </c>
      <c r="C46" s="302">
        <f>B36/SUM(B34:B39)*100</f>
        <v>17.925294083352394</v>
      </c>
      <c r="E46" s="286" t="s">
        <v>838</v>
      </c>
      <c r="F46" s="290">
        <f t="shared" si="2"/>
        <v>7.91</v>
      </c>
    </row>
    <row r="47" spans="1:16" x14ac:dyDescent="0.25">
      <c r="A47" s="220" t="s">
        <v>827</v>
      </c>
      <c r="B47" s="305">
        <f>C37/SUM(C34:C39)*100</f>
        <v>14.023921739474831</v>
      </c>
      <c r="C47" s="302">
        <f>B37/SUM(B34:B39)*100</f>
        <v>14.071378278866808</v>
      </c>
      <c r="E47" s="286" t="s">
        <v>839</v>
      </c>
      <c r="F47" s="290">
        <f t="shared" si="2"/>
        <v>1.39</v>
      </c>
    </row>
    <row r="48" spans="1:16" x14ac:dyDescent="0.25">
      <c r="A48" s="220" t="s">
        <v>828</v>
      </c>
      <c r="B48" s="305">
        <f>C38/SUM(C34:C39)*100</f>
        <v>7.0874094023525682</v>
      </c>
      <c r="C48" s="302">
        <f>B38/SUM(B34:B39)*100</f>
        <v>4.7687919598530817</v>
      </c>
      <c r="E48" s="219" t="s">
        <v>840</v>
      </c>
      <c r="F48" s="291">
        <f t="shared" si="2"/>
        <v>0.51</v>
      </c>
    </row>
    <row r="49" spans="1:3" x14ac:dyDescent="0.25">
      <c r="A49" s="221" t="s">
        <v>829</v>
      </c>
      <c r="B49" s="306">
        <f>C39/SUM(C34:C39)*100</f>
        <v>5.1352528813022298</v>
      </c>
      <c r="C49" s="303">
        <f>B39/SUM(B34:B39)*100</f>
        <v>2.3623088962736736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28.048635589528299</v>
      </c>
      <c r="C53" s="301">
        <f>C44</f>
        <v>32.426305380279032</v>
      </c>
    </row>
    <row r="54" spans="1:3" x14ac:dyDescent="0.25">
      <c r="A54" s="220" t="s">
        <v>831</v>
      </c>
      <c r="B54" s="305">
        <f t="shared" ref="B54:C54" si="3">B45</f>
        <v>28.521129549685138</v>
      </c>
      <c r="C54" s="302">
        <f t="shared" si="3"/>
        <v>28.445921401375006</v>
      </c>
    </row>
    <row r="55" spans="1:3" x14ac:dyDescent="0.25">
      <c r="A55" s="307" t="s">
        <v>832</v>
      </c>
      <c r="B55" s="305">
        <f t="shared" ref="B55:C55" si="4">B46</f>
        <v>17.183650837656934</v>
      </c>
      <c r="C55" s="302">
        <f t="shared" si="4"/>
        <v>17.925294083352394</v>
      </c>
    </row>
    <row r="56" spans="1:3" x14ac:dyDescent="0.25">
      <c r="A56" s="220" t="s">
        <v>833</v>
      </c>
      <c r="B56" s="305">
        <f t="shared" ref="B56:C56" si="5">B47</f>
        <v>14.023921739474831</v>
      </c>
      <c r="C56" s="302">
        <f t="shared" si="5"/>
        <v>14.071378278866808</v>
      </c>
    </row>
    <row r="57" spans="1:3" x14ac:dyDescent="0.25">
      <c r="A57" s="220" t="s">
        <v>834</v>
      </c>
      <c r="B57" s="305">
        <f t="shared" ref="B57:C57" si="6">B48</f>
        <v>7.0874094023525682</v>
      </c>
      <c r="C57" s="302">
        <f t="shared" si="6"/>
        <v>4.7687919598530817</v>
      </c>
    </row>
    <row r="58" spans="1:3" x14ac:dyDescent="0.25">
      <c r="A58" s="308" t="s">
        <v>835</v>
      </c>
      <c r="B58" s="306">
        <f t="shared" ref="B58:C58" si="7">B49</f>
        <v>5.1352528813022298</v>
      </c>
      <c r="C58" s="303">
        <f t="shared" si="7"/>
        <v>2.3623088962736736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2024-04-25T06:18:12Z</dcterms:modified>
</cp:coreProperties>
</file>